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730" windowHeight="11100" activeTab="2"/>
  </bookViews>
  <sheets>
    <sheet name="Conjunto de datos" sheetId="2" r:id="rId1"/>
    <sheet name="Metadatos" sheetId="3" r:id="rId2"/>
    <sheet name="Diccionario " sheetId="4" r:id="rId3"/>
  </sheets>
  <calcPr calcId="14562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80" i="2" l="1"/>
  <c r="E80" i="2"/>
  <c r="F80" i="2"/>
  <c r="G80" i="2"/>
  <c r="H80" i="2"/>
  <c r="I80" i="2"/>
  <c r="J80" i="2"/>
  <c r="K80" i="2"/>
  <c r="L80" i="2"/>
  <c r="M80" i="2"/>
  <c r="D80" i="2"/>
  <c r="G79" i="2"/>
  <c r="H79" i="2"/>
  <c r="I79" i="2"/>
  <c r="J79" i="2"/>
  <c r="K79" i="2"/>
  <c r="L79" i="2"/>
  <c r="M79" i="2"/>
  <c r="N79" i="2"/>
  <c r="F79" i="2"/>
  <c r="E79" i="2"/>
  <c r="D79" i="2"/>
  <c r="K64" i="2"/>
  <c r="L64" i="2"/>
  <c r="M64" i="2"/>
  <c r="N64" i="2"/>
  <c r="K65" i="2"/>
  <c r="L65" i="2"/>
  <c r="M65" i="2"/>
  <c r="N65" i="2"/>
  <c r="K66" i="2"/>
  <c r="L66" i="2"/>
  <c r="M66" i="2"/>
  <c r="K67" i="2"/>
  <c r="L67" i="2"/>
  <c r="M67" i="2"/>
  <c r="N67" i="2"/>
  <c r="K68" i="2"/>
  <c r="L68" i="2"/>
  <c r="M68" i="2"/>
  <c r="K69" i="2"/>
  <c r="L69" i="2"/>
  <c r="M69" i="2"/>
  <c r="N69" i="2"/>
  <c r="K70" i="2"/>
  <c r="L70" i="2"/>
  <c r="M70" i="2"/>
  <c r="N70" i="2"/>
  <c r="K71" i="2"/>
  <c r="L71" i="2"/>
  <c r="M71" i="2"/>
  <c r="N71" i="2"/>
  <c r="K72" i="2"/>
  <c r="L72" i="2"/>
  <c r="M72" i="2"/>
  <c r="N72" i="2"/>
  <c r="K73" i="2"/>
  <c r="L73" i="2"/>
  <c r="M73" i="2"/>
  <c r="N73" i="2"/>
  <c r="K74" i="2"/>
  <c r="L74" i="2"/>
  <c r="M74" i="2"/>
  <c r="N74" i="2"/>
  <c r="K75" i="2"/>
  <c r="L75" i="2"/>
  <c r="M75" i="2"/>
  <c r="N75" i="2"/>
  <c r="K76" i="2"/>
  <c r="L76" i="2"/>
  <c r="M76" i="2"/>
  <c r="K77" i="2"/>
  <c r="L77" i="2"/>
  <c r="M77" i="2"/>
  <c r="K78" i="2"/>
  <c r="L78" i="2"/>
  <c r="M78" i="2"/>
  <c r="N78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F72" i="2"/>
  <c r="F73" i="2"/>
  <c r="F71" i="2"/>
  <c r="F69" i="2"/>
  <c r="F63" i="2"/>
  <c r="F64" i="2"/>
  <c r="F65" i="2"/>
  <c r="F62" i="2"/>
  <c r="F74" i="2"/>
  <c r="F75" i="2"/>
  <c r="F76" i="2"/>
  <c r="F77" i="2"/>
  <c r="F78" i="2"/>
  <c r="L63" i="2"/>
  <c r="F67" i="2"/>
  <c r="F68" i="2"/>
  <c r="F70" i="2"/>
  <c r="E41" i="2"/>
  <c r="N41" i="2"/>
  <c r="J41" i="2"/>
  <c r="I41" i="2"/>
  <c r="H41" i="2"/>
  <c r="G41" i="2"/>
  <c r="F41" i="2"/>
  <c r="D41" i="2"/>
  <c r="J60" i="2"/>
  <c r="I60" i="2"/>
  <c r="F57" i="2"/>
  <c r="F52" i="2"/>
  <c r="L52" i="2" s="1"/>
  <c r="F53" i="2"/>
  <c r="F54" i="2"/>
  <c r="F51" i="2"/>
  <c r="F49" i="2"/>
  <c r="F48" i="2"/>
  <c r="K48" i="2" s="1"/>
  <c r="K57" i="2"/>
  <c r="I57" i="2"/>
  <c r="L57" i="2" s="1"/>
  <c r="J57" i="2"/>
  <c r="F58" i="2"/>
  <c r="K58" i="2" s="1"/>
  <c r="I58" i="2"/>
  <c r="J58" i="2"/>
  <c r="F59" i="2"/>
  <c r="I59" i="2"/>
  <c r="J59" i="2"/>
  <c r="F60" i="2"/>
  <c r="K60" i="2" s="1"/>
  <c r="F61" i="2"/>
  <c r="K61" i="2" s="1"/>
  <c r="I61" i="2"/>
  <c r="J61" i="2"/>
  <c r="K62" i="2"/>
  <c r="I62" i="2"/>
  <c r="J62" i="2"/>
  <c r="I63" i="2"/>
  <c r="J63" i="2"/>
  <c r="J55" i="2"/>
  <c r="I55" i="2"/>
  <c r="F55" i="2"/>
  <c r="K55" i="2" s="1"/>
  <c r="J53" i="2"/>
  <c r="I53" i="2"/>
  <c r="J52" i="2"/>
  <c r="I52" i="2"/>
  <c r="J51" i="2"/>
  <c r="I51" i="2"/>
  <c r="L51" i="2"/>
  <c r="J50" i="2"/>
  <c r="I50" i="2"/>
  <c r="F50" i="2"/>
  <c r="L50" i="2" s="1"/>
  <c r="J49" i="2"/>
  <c r="I49" i="2"/>
  <c r="J48" i="2"/>
  <c r="I48" i="2"/>
  <c r="J47" i="2"/>
  <c r="I47" i="2"/>
  <c r="F47" i="2"/>
  <c r="J46" i="2"/>
  <c r="I46" i="2"/>
  <c r="F46" i="2"/>
  <c r="L46" i="2" s="1"/>
  <c r="J45" i="2"/>
  <c r="I45" i="2"/>
  <c r="F45" i="2"/>
  <c r="J44" i="2"/>
  <c r="I44" i="2"/>
  <c r="F44" i="2"/>
  <c r="K44" i="2" s="1"/>
  <c r="J43" i="2"/>
  <c r="I43" i="2"/>
  <c r="F43" i="2"/>
  <c r="J56" i="2"/>
  <c r="I56" i="2"/>
  <c r="F56" i="2"/>
  <c r="J54" i="2"/>
  <c r="I54" i="2"/>
  <c r="F28" i="2"/>
  <c r="I39" i="2"/>
  <c r="J39" i="2"/>
  <c r="I40" i="2"/>
  <c r="L40" i="2" s="1"/>
  <c r="J40" i="2"/>
  <c r="F40" i="2"/>
  <c r="F39" i="2"/>
  <c r="L39" i="2" s="1"/>
  <c r="M21" i="2"/>
  <c r="N24" i="2"/>
  <c r="M25" i="2"/>
  <c r="M32" i="2"/>
  <c r="M34" i="2"/>
  <c r="N34" i="2"/>
  <c r="M36" i="2"/>
  <c r="M38" i="2"/>
  <c r="N38" i="2"/>
  <c r="L28" i="2"/>
  <c r="L36" i="2"/>
  <c r="K21" i="2"/>
  <c r="K24" i="2"/>
  <c r="K25" i="2"/>
  <c r="K27" i="2"/>
  <c r="K28" i="2"/>
  <c r="K29" i="2"/>
  <c r="K32" i="2"/>
  <c r="K33" i="2"/>
  <c r="K35" i="2"/>
  <c r="K36" i="2"/>
  <c r="K40" i="2"/>
  <c r="J4" i="2"/>
  <c r="J5" i="2"/>
  <c r="J6" i="2"/>
  <c r="N6" i="2" s="1"/>
  <c r="J7" i="2"/>
  <c r="N7" i="2" s="1"/>
  <c r="J8" i="2"/>
  <c r="J9" i="2"/>
  <c r="J10" i="2"/>
  <c r="N10" i="2" s="1"/>
  <c r="J11" i="2"/>
  <c r="N11" i="2" s="1"/>
  <c r="J12" i="2"/>
  <c r="M12" i="2" s="1"/>
  <c r="J13" i="2"/>
  <c r="J14" i="2"/>
  <c r="N14" i="2" s="1"/>
  <c r="J15" i="2"/>
  <c r="N15" i="2" s="1"/>
  <c r="J16" i="2"/>
  <c r="J17" i="2"/>
  <c r="J18" i="2"/>
  <c r="J19" i="2"/>
  <c r="N19" i="2" s="1"/>
  <c r="J20" i="2"/>
  <c r="J21" i="2"/>
  <c r="N21" i="2" s="1"/>
  <c r="J22" i="2"/>
  <c r="J23" i="2"/>
  <c r="N23" i="2" s="1"/>
  <c r="J24" i="2"/>
  <c r="M24" i="2" s="1"/>
  <c r="J25" i="2"/>
  <c r="N25" i="2" s="1"/>
  <c r="J26" i="2"/>
  <c r="J27" i="2"/>
  <c r="N27" i="2" s="1"/>
  <c r="J28" i="2"/>
  <c r="M28" i="2" s="1"/>
  <c r="J29" i="2"/>
  <c r="J30" i="2"/>
  <c r="J31" i="2"/>
  <c r="J32" i="2"/>
  <c r="N32" i="2" s="1"/>
  <c r="J33" i="2"/>
  <c r="J34" i="2"/>
  <c r="J35" i="2"/>
  <c r="N35" i="2" s="1"/>
  <c r="J36" i="2"/>
  <c r="N36" i="2" s="1"/>
  <c r="J37" i="2"/>
  <c r="J38" i="2"/>
  <c r="J3" i="2"/>
  <c r="N3" i="2" s="1"/>
  <c r="I4" i="2"/>
  <c r="I5" i="2"/>
  <c r="I6" i="2"/>
  <c r="I7" i="2"/>
  <c r="L7" i="2" s="1"/>
  <c r="I8" i="2"/>
  <c r="I9" i="2"/>
  <c r="I10" i="2"/>
  <c r="I11" i="2"/>
  <c r="I12" i="2"/>
  <c r="I13" i="2"/>
  <c r="I14" i="2"/>
  <c r="I15" i="2"/>
  <c r="L15" i="2" s="1"/>
  <c r="I16" i="2"/>
  <c r="I17" i="2"/>
  <c r="I18" i="2"/>
  <c r="I19" i="2"/>
  <c r="I20" i="2"/>
  <c r="I21" i="2"/>
  <c r="I22" i="2"/>
  <c r="I23" i="2"/>
  <c r="L23" i="2" s="1"/>
  <c r="I24" i="2"/>
  <c r="L24" i="2" s="1"/>
  <c r="I25" i="2"/>
  <c r="I26" i="2"/>
  <c r="I27" i="2"/>
  <c r="L27" i="2" s="1"/>
  <c r="I28" i="2"/>
  <c r="I29" i="2"/>
  <c r="I30" i="2"/>
  <c r="I31" i="2"/>
  <c r="I32" i="2"/>
  <c r="L32" i="2" s="1"/>
  <c r="I33" i="2"/>
  <c r="I34" i="2"/>
  <c r="I35" i="2"/>
  <c r="L35" i="2" s="1"/>
  <c r="I36" i="2"/>
  <c r="I37" i="2"/>
  <c r="I38" i="2"/>
  <c r="I3" i="2"/>
  <c r="F38" i="2"/>
  <c r="F35" i="2"/>
  <c r="F36" i="2"/>
  <c r="F37" i="2"/>
  <c r="F34" i="2"/>
  <c r="F32" i="2"/>
  <c r="F33" i="2"/>
  <c r="M33" i="2" s="1"/>
  <c r="F31" i="2"/>
  <c r="F26" i="2"/>
  <c r="F27" i="2"/>
  <c r="F29" i="2"/>
  <c r="L29" i="2" s="1"/>
  <c r="F30" i="2"/>
  <c r="F25" i="2"/>
  <c r="L25" i="2" s="1"/>
  <c r="F24" i="2"/>
  <c r="F21" i="2"/>
  <c r="L21" i="2" s="1"/>
  <c r="F22" i="2"/>
  <c r="F23" i="2"/>
  <c r="K23" i="2" s="1"/>
  <c r="N12" i="2"/>
  <c r="N18" i="2"/>
  <c r="M5" i="2"/>
  <c r="M6" i="2"/>
  <c r="M10" i="2"/>
  <c r="M14" i="2"/>
  <c r="M18" i="2"/>
  <c r="L4" i="2"/>
  <c r="L6" i="2"/>
  <c r="L11" i="2"/>
  <c r="L12" i="2"/>
  <c r="L16" i="2"/>
  <c r="L19" i="2"/>
  <c r="L20" i="2"/>
  <c r="K5" i="2"/>
  <c r="K6" i="2"/>
  <c r="K10" i="2"/>
  <c r="K12" i="2"/>
  <c r="K14" i="2"/>
  <c r="K18" i="2"/>
  <c r="K20" i="2"/>
  <c r="K3" i="2"/>
  <c r="F19" i="2"/>
  <c r="F20" i="2"/>
  <c r="F18" i="2"/>
  <c r="L18" i="2" s="1"/>
  <c r="F17" i="2"/>
  <c r="L17" i="2" s="1"/>
  <c r="F16" i="2"/>
  <c r="F15" i="2"/>
  <c r="F14" i="2"/>
  <c r="L14" i="2" s="1"/>
  <c r="F13" i="2"/>
  <c r="L13" i="2" s="1"/>
  <c r="F11" i="2"/>
  <c r="F12" i="2"/>
  <c r="F10" i="2"/>
  <c r="L10" i="2" s="1"/>
  <c r="F9" i="2"/>
  <c r="L9" i="2" s="1"/>
  <c r="F5" i="2"/>
  <c r="L5" i="2" s="1"/>
  <c r="F6" i="2"/>
  <c r="F7" i="2"/>
  <c r="F8" i="2"/>
  <c r="F4" i="2"/>
  <c r="F3" i="2"/>
  <c r="K46" i="2" l="1"/>
  <c r="N53" i="2"/>
  <c r="M57" i="2"/>
  <c r="N51" i="2"/>
  <c r="K50" i="2"/>
  <c r="N49" i="2"/>
  <c r="L48" i="2"/>
  <c r="N43" i="2"/>
  <c r="N62" i="2"/>
  <c r="L41" i="2"/>
  <c r="N61" i="2"/>
  <c r="M62" i="2"/>
  <c r="M61" i="2"/>
  <c r="L54" i="2"/>
  <c r="N63" i="2"/>
  <c r="L62" i="2"/>
  <c r="L61" i="2"/>
  <c r="L47" i="2"/>
  <c r="L43" i="2"/>
  <c r="M60" i="2"/>
  <c r="L59" i="2"/>
  <c r="M58" i="2"/>
  <c r="N58" i="2"/>
  <c r="L58" i="2"/>
  <c r="N56" i="2"/>
  <c r="K52" i="2"/>
  <c r="N47" i="2"/>
  <c r="N45" i="2"/>
  <c r="L60" i="2"/>
  <c r="K59" i="2"/>
  <c r="M63" i="2"/>
  <c r="N60" i="2"/>
  <c r="M59" i="2"/>
  <c r="N57" i="2"/>
  <c r="K63" i="2"/>
  <c r="M8" i="2"/>
  <c r="K8" i="2"/>
  <c r="K9" i="2"/>
  <c r="K22" i="2"/>
  <c r="M22" i="2"/>
  <c r="L22" i="2"/>
  <c r="K30" i="2"/>
  <c r="L30" i="2"/>
  <c r="M31" i="2"/>
  <c r="K31" i="2"/>
  <c r="M37" i="2"/>
  <c r="L37" i="2"/>
  <c r="N37" i="2"/>
  <c r="N31" i="2"/>
  <c r="L31" i="2"/>
  <c r="M27" i="2"/>
  <c r="N22" i="2"/>
  <c r="M7" i="2"/>
  <c r="K13" i="2"/>
  <c r="L8" i="2"/>
  <c r="M3" i="2"/>
  <c r="M13" i="2"/>
  <c r="N9" i="2"/>
  <c r="K37" i="2"/>
  <c r="N30" i="2"/>
  <c r="L3" i="2"/>
  <c r="M15" i="2"/>
  <c r="N8" i="2"/>
  <c r="M35" i="2"/>
  <c r="M30" i="2"/>
  <c r="M39" i="2"/>
  <c r="K39" i="2"/>
  <c r="K41" i="2" s="1"/>
  <c r="L44" i="2"/>
  <c r="M44" i="2"/>
  <c r="M4" i="2"/>
  <c r="K4" i="2"/>
  <c r="M11" i="2"/>
  <c r="K11" i="2"/>
  <c r="M16" i="2"/>
  <c r="K16" i="2"/>
  <c r="M19" i="2"/>
  <c r="K19" i="2"/>
  <c r="K17" i="2"/>
  <c r="M17" i="2"/>
  <c r="M9" i="2"/>
  <c r="N13" i="2"/>
  <c r="K26" i="2"/>
  <c r="M26" i="2"/>
  <c r="L26" i="2"/>
  <c r="K34" i="2"/>
  <c r="L34" i="2"/>
  <c r="K38" i="2"/>
  <c r="L38" i="2"/>
  <c r="N20" i="2"/>
  <c r="M20" i="2"/>
  <c r="N4" i="2"/>
  <c r="M23" i="2"/>
  <c r="M46" i="2"/>
  <c r="M48" i="2"/>
  <c r="M50" i="2"/>
  <c r="M52" i="2"/>
  <c r="N33" i="2"/>
  <c r="M29" i="2"/>
  <c r="N54" i="2"/>
  <c r="M45" i="2"/>
  <c r="M49" i="2"/>
  <c r="M53" i="2"/>
  <c r="K15" i="2"/>
  <c r="K7" i="2"/>
  <c r="N17" i="2"/>
  <c r="N5" i="2"/>
  <c r="L33" i="2"/>
  <c r="M40" i="2"/>
  <c r="M56" i="2"/>
  <c r="N44" i="2"/>
  <c r="N46" i="2"/>
  <c r="N48" i="2"/>
  <c r="N50" i="2"/>
  <c r="N52" i="2"/>
  <c r="N55" i="2"/>
  <c r="L55" i="2"/>
  <c r="M55" i="2"/>
  <c r="M43" i="2"/>
  <c r="K45" i="2"/>
  <c r="M47" i="2"/>
  <c r="K49" i="2"/>
  <c r="M51" i="2"/>
  <c r="K53" i="2"/>
  <c r="L45" i="2"/>
  <c r="L49" i="2"/>
  <c r="L53" i="2"/>
  <c r="K43" i="2"/>
  <c r="K47" i="2"/>
  <c r="K51" i="2"/>
  <c r="M54" i="2"/>
  <c r="K56" i="2"/>
  <c r="L56" i="2"/>
  <c r="K54" i="2"/>
  <c r="M41" i="2" l="1"/>
</calcChain>
</file>

<file path=xl/sharedStrings.xml><?xml version="1.0" encoding="utf-8"?>
<sst xmlns="http://schemas.openxmlformats.org/spreadsheetml/2006/main" count="288" uniqueCount="186">
  <si>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</si>
  <si>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</si>
  <si>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</si>
  <si>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</si>
  <si>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</si>
  <si>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</si>
  <si>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</si>
  <si>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</si>
  <si>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</si>
  <si>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</si>
  <si>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</si>
  <si>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</si>
  <si>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</si>
  <si>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</si>
  <si>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</si>
  <si>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</si>
  <si>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</si>
  <si>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</si>
  <si>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</si>
  <si>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</si>
  <si>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</si>
  <si>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</si>
  <si>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</si>
  <si>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</si>
  <si>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</si>
  <si>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</si>
  <si>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</si>
  <si>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</si>
  <si>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</si>
  <si>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</si>
  <si>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</si>
  <si>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</si>
  <si>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</si>
  <si>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</si>
  <si>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</si>
  <si>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</si>
  <si>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</si>
  <si>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</si>
  <si>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</si>
  <si>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</si>
  <si>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</si>
  <si>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</si>
  <si>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111.5.1.01.05</t>
  </si>
  <si>
    <t>111.5.1.02.03</t>
  </si>
  <si>
    <t>111.5.1.02.04</t>
  </si>
  <si>
    <t>111.5.1.05.10</t>
  </si>
  <si>
    <t>111.5.1.05.12</t>
  </si>
  <si>
    <t>111.5.1.05.13</t>
  </si>
  <si>
    <t>111.5.1.06.01</t>
  </si>
  <si>
    <t>111.5.1.06.02</t>
  </si>
  <si>
    <t>111.5.1.07.02</t>
  </si>
  <si>
    <t>111.5.1.07.03</t>
  </si>
  <si>
    <t>111.5.1.07.07</t>
  </si>
  <si>
    <t>111.5.3.01.05</t>
  </si>
  <si>
    <t>111.5.3.01.06</t>
  </si>
  <si>
    <t>111.5.3.02.07</t>
  </si>
  <si>
    <t>111.5.3.02.43</t>
  </si>
  <si>
    <t>111.5.3.03.01</t>
  </si>
  <si>
    <t>111.5.3.03.03</t>
  </si>
  <si>
    <t>111.5.3.04.05</t>
  </si>
  <si>
    <t>111.5.3.06.01</t>
  </si>
  <si>
    <t>111.5.3.06.06</t>
  </si>
  <si>
    <t>111.5.3.06.12</t>
  </si>
  <si>
    <t>111.5.3.07.02</t>
  </si>
  <si>
    <t>111.5.3.08.02</t>
  </si>
  <si>
    <t>111.5.3.08.03</t>
  </si>
  <si>
    <t>111.5.3.08.04</t>
  </si>
  <si>
    <t>111.5.3.08.11</t>
  </si>
  <si>
    <t>111.5.3.16.01</t>
  </si>
  <si>
    <t>111.5.7.01.02</t>
  </si>
  <si>
    <t>111.5.7.02.01</t>
  </si>
  <si>
    <t>111.5.7.02.03</t>
  </si>
  <si>
    <t>111.5.7.02.06</t>
  </si>
  <si>
    <t>111.5.8.01.01</t>
  </si>
  <si>
    <t>111.8.4.01.04</t>
  </si>
  <si>
    <t>111.8.4.01.07</t>
  </si>
  <si>
    <t>1.1.1. SUBP. 1.- ADMINISTRACIÓN EMPRESA EMOVTT SR</t>
  </si>
  <si>
    <t>Décimotercer Sueldo</t>
  </si>
  <si>
    <t>Décimocuarto sueldo</t>
  </si>
  <si>
    <t>Subrogación</t>
  </si>
  <si>
    <t>Encargo</t>
  </si>
  <si>
    <t>Fondo de Reserva</t>
  </si>
  <si>
    <t>BIENES Y SERVICIOS DE CONSUMO</t>
  </si>
  <si>
    <t>Telecomunicaciones</t>
  </si>
  <si>
    <t>Servicios de Correo</t>
  </si>
  <si>
    <t>Difusión, Información y Publicidad</t>
  </si>
  <si>
    <t>Garantía Extendida de Bienes</t>
  </si>
  <si>
    <t>Pasajes al Interior</t>
  </si>
  <si>
    <t>Viáticos y Subsistencias en el Interior</t>
  </si>
  <si>
    <t>Consultoría, Asesoría e Investigación Especializada</t>
  </si>
  <si>
    <t>Arrendamiento y Licencias de Uso de Paquetes Informáticos</t>
  </si>
  <si>
    <t>Materiales de Oficina</t>
  </si>
  <si>
    <t>Seguros</t>
  </si>
  <si>
    <t>Comisiones Bancarias</t>
  </si>
  <si>
    <t>Maquinarias y Equipos</t>
  </si>
  <si>
    <t>Equipos, Sistemas y Paquetes Informáticos</t>
  </si>
  <si>
    <t>111.5.1.05.09</t>
  </si>
  <si>
    <t>Horas Extraordinarias Y Suplementarias</t>
  </si>
  <si>
    <t>Servicios Personales por Contrato</t>
  </si>
  <si>
    <t>Combustible</t>
  </si>
  <si>
    <t>111.5.3.02.55</t>
  </si>
  <si>
    <t>Maquinarias Y Equipos</t>
  </si>
  <si>
    <t>111.5.3.04.04</t>
  </si>
  <si>
    <t>Materiales de Impresión, Fotografía, Reproducción y Publicaciones</t>
  </si>
  <si>
    <t>111.5.3.08.07</t>
  </si>
  <si>
    <t>Materiales de Construcción, Eléctricos, Plomería y Carpintería</t>
  </si>
  <si>
    <t>Fondos De Reposición Cajas Chicas Institucionales</t>
  </si>
  <si>
    <t>Tasas Generales.</t>
  </si>
  <si>
    <t>Costas Judiciales.</t>
  </si>
  <si>
    <t>Al Gobierno Central</t>
  </si>
  <si>
    <t>113.5.1.01.05</t>
  </si>
  <si>
    <t>113.5.1.02.03</t>
  </si>
  <si>
    <t>113.5.1.02.04</t>
  </si>
  <si>
    <t>113.5.1.05.10</t>
  </si>
  <si>
    <t>113.5.1.05.12</t>
  </si>
  <si>
    <t>113.5.1.05.13</t>
  </si>
  <si>
    <t>113.5.1.06.01</t>
  </si>
  <si>
    <t>113.5.1.06.02</t>
  </si>
  <si>
    <t>113.5.1.07.02</t>
  </si>
  <si>
    <t>113.5.1.07.03</t>
  </si>
  <si>
    <t>113.5.1.07.04</t>
  </si>
  <si>
    <t>113.5.1.07.07</t>
  </si>
  <si>
    <t>113.53.01.01</t>
  </si>
  <si>
    <t>113.5.3.01.04</t>
  </si>
  <si>
    <t>113.5.3.01.05</t>
  </si>
  <si>
    <t>113.5.3.02.02</t>
  </si>
  <si>
    <t>113.5.3.02.08</t>
  </si>
  <si>
    <t>113.5.3.02.09</t>
  </si>
  <si>
    <t>113.5.3.04.04</t>
  </si>
  <si>
    <t>113.5.3.08.02</t>
  </si>
  <si>
    <t>113.5.3.08.03</t>
  </si>
  <si>
    <t>113.5.3.08.04</t>
  </si>
  <si>
    <t>113.5.3.08.05</t>
  </si>
  <si>
    <t>113.5.3.08.13</t>
  </si>
  <si>
    <t>113.5.8.01.04</t>
  </si>
  <si>
    <t>113.7.3.08.07</t>
  </si>
  <si>
    <t>113.7.3.08.11</t>
  </si>
  <si>
    <t>113.8.4.01.03</t>
  </si>
  <si>
    <t>113.8.4.01.04</t>
  </si>
  <si>
    <t>113.8.4.01.06</t>
  </si>
  <si>
    <t>113.8.4.01.07</t>
  </si>
  <si>
    <t>113.9.7.01.01</t>
  </si>
  <si>
    <t>1.1.3. SUBP- 3.- TERMINAL TERRESTRE</t>
  </si>
  <si>
    <t xml:space="preserve">Aporte Patronal </t>
  </si>
  <si>
    <t>GASTOS EN PERSONAL</t>
  </si>
  <si>
    <t>OTROS GASTOS CORRIENTES</t>
  </si>
  <si>
    <t>TRANSFERENCIA Y DONACIONES CORRIENTES</t>
  </si>
  <si>
    <t>BIENES DE LARGA DURACION</t>
  </si>
  <si>
    <t xml:space="preserve">Vehículos </t>
  </si>
  <si>
    <t>Honorarios Por Contratos Civiles De Servicios</t>
  </si>
  <si>
    <t>Capacitación A Servidores Públicos</t>
  </si>
  <si>
    <t>Vestuario, Lencería y Prendas de Protección.</t>
  </si>
  <si>
    <t>Lubricantes</t>
  </si>
  <si>
    <t>Compensación Por Desahucio</t>
  </si>
  <si>
    <t>113.5.1.05.09</t>
  </si>
  <si>
    <t>Compensación Por Vacaciones No Gozadas Por Cesación De Funciones</t>
  </si>
  <si>
    <t>Supresión de Puesto</t>
  </si>
  <si>
    <t>Despido Intempestivo</t>
  </si>
  <si>
    <t>Agua Potable</t>
  </si>
  <si>
    <t>Energía Eléctrica</t>
  </si>
  <si>
    <t>Fletes y Maniobras</t>
  </si>
  <si>
    <t>Servicio Seguridad Y Vigilancia</t>
  </si>
  <si>
    <t>TOTAL FUNCION</t>
  </si>
  <si>
    <t>113.5.3.08.11</t>
  </si>
  <si>
    <t>Servicio De Aseo</t>
  </si>
  <si>
    <t>Vestuario, Lencería Y Prendas De Protección</t>
  </si>
  <si>
    <t>Materiales De Oficina</t>
  </si>
  <si>
    <t>Materiales De Aseo</t>
  </si>
  <si>
    <t>Materiales De Construcción, Eléctricos, Plomería Y Carpintería</t>
  </si>
  <si>
    <t>Repuestos Y Accesorios</t>
  </si>
  <si>
    <t>Mobiliarios</t>
  </si>
  <si>
    <t>A Gobiernos Autonomos Descentralizados</t>
  </si>
  <si>
    <t>Repuestos y Accesorios</t>
  </si>
  <si>
    <t>Herramientas</t>
  </si>
  <si>
    <t>Equipos, Sistemas Y Paquetes Informáticos</t>
  </si>
  <si>
    <t>De Cuentas Por Pagar</t>
  </si>
  <si>
    <t>113.5.3.14.03</t>
  </si>
  <si>
    <t>BIENES Y SERVICIOS DE INVERSION</t>
  </si>
  <si>
    <t>PASIVO CIRCULANTE</t>
  </si>
  <si>
    <t>113.7.3.08.13</t>
  </si>
  <si>
    <t xml:space="preserve">TOTAL GASTO </t>
  </si>
  <si>
    <t>DIRECCION FINANCIERA</t>
  </si>
  <si>
    <t>SILVIA MERINO FIERRO</t>
  </si>
  <si>
    <t>silvia.merino@emovttsr.gob.ec</t>
  </si>
  <si>
    <t>(07) 370-702105 EXTENSIÓN 110</t>
  </si>
  <si>
    <t>EMOVTTSR-EP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</si>
</sst>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10" fillId="0" borderId="2" xfId="0" applyFont="1" applyBorder="1"/>
    <xf numFmtId="4" fontId="10" fillId="0" borderId="2" xfId="0" applyNumberFormat="1" applyFont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/>
    </xf>
    <xf numFmtId="43" fontId="10" fillId="0" borderId="2" xfId="1" applyFont="1" applyBorder="1" applyAlignment="1">
      <alignment vertical="center" wrapText="1"/>
    </xf>
    <xf numFmtId="2" fontId="10" fillId="0" borderId="2" xfId="0" applyNumberFormat="1" applyFont="1" applyBorder="1" applyAlignment="1"/>
    <xf numFmtId="43" fontId="10" fillId="0" borderId="2" xfId="0" applyNumberFormat="1" applyFont="1" applyBorder="1" applyAlignment="1"/>
    <xf numFmtId="2" fontId="10" fillId="0" borderId="2" xfId="2" applyNumberFormat="1" applyFont="1" applyBorder="1" applyAlignment="1">
      <alignment vertical="center" wrapText="1"/>
    </xf>
    <xf numFmtId="43" fontId="10" fillId="0" borderId="2" xfId="1" applyFont="1" applyBorder="1" applyAlignment="1"/>
    <xf numFmtId="2" fontId="10" fillId="0" borderId="2" xfId="1" applyNumberFormat="1" applyFont="1" applyBorder="1" applyAlignment="1"/>
    <xf numFmtId="0" fontId="11" fillId="4" borderId="2" xfId="0" applyFont="1" applyFill="1" applyBorder="1"/>
    <xf numFmtId="0" fontId="11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2" fontId="10" fillId="0" borderId="2" xfId="1" applyNumberFormat="1" applyFont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wrapText="1"/>
    </xf>
    <xf numFmtId="0" fontId="10" fillId="0" borderId="0" xfId="0" applyFont="1"/>
    <xf numFmtId="0" fontId="9" fillId="5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43" fontId="10" fillId="4" borderId="2" xfId="1" applyFont="1" applyFill="1" applyBorder="1" applyAlignment="1"/>
    <xf numFmtId="43" fontId="10" fillId="4" borderId="2" xfId="1" applyFont="1" applyFill="1" applyBorder="1" applyAlignment="1">
      <alignment horizontal="left" vertical="top"/>
    </xf>
    <xf numFmtId="2" fontId="10" fillId="4" borderId="2" xfId="1" applyNumberFormat="1" applyFont="1" applyFill="1" applyBorder="1" applyAlignment="1"/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43" fontId="10" fillId="5" borderId="2" xfId="1" applyFont="1" applyFill="1" applyBorder="1" applyAlignment="1"/>
    <xf numFmtId="43" fontId="10" fillId="0" borderId="2" xfId="1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3" fontId="10" fillId="0" borderId="2" xfId="0" applyNumberFormat="1" applyFont="1" applyBorder="1" applyAlignment="1">
      <alignment wrapText="1"/>
    </xf>
    <xf numFmtId="0" fontId="0" fillId="0" borderId="0" xfId="0" applyBorder="1"/>
    <xf numFmtId="0" fontId="11" fillId="4" borderId="0" xfId="0" applyFont="1" applyFill="1" applyBorder="1" applyAlignment="1">
      <alignment vertical="center" wrapText="1"/>
    </xf>
    <xf numFmtId="0" fontId="10" fillId="0" borderId="0" xfId="0" applyFont="1" applyBorder="1"/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/>
    </xf>
    <xf numFmtId="43" fontId="10" fillId="0" borderId="5" xfId="1" applyFont="1" applyBorder="1" applyAlignment="1"/>
    <xf numFmtId="0" fontId="9" fillId="6" borderId="2" xfId="0" applyFont="1" applyFill="1" applyBorder="1" applyAlignment="1">
      <alignment horizontal="center"/>
    </xf>
    <xf numFmtId="43" fontId="10" fillId="6" borderId="2" xfId="0" applyNumberFormat="1" applyFont="1" applyFill="1" applyBorder="1"/>
    <xf numFmtId="43" fontId="10" fillId="4" borderId="2" xfId="1" applyFont="1" applyFill="1" applyBorder="1" applyAlignment="1">
      <alignment vertical="center" wrapText="1"/>
    </xf>
    <xf numFmtId="43" fontId="10" fillId="4" borderId="2" xfId="1" applyFont="1" applyFill="1" applyBorder="1" applyAlignment="1">
      <alignment wrapText="1"/>
    </xf>
    <xf numFmtId="2" fontId="10" fillId="4" borderId="2" xfId="1" applyNumberFormat="1" applyFont="1" applyFill="1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67" workbookViewId="0">
      <selection activeCell="E43" sqref="E43:E78"/>
    </sheetView>
  </sheetViews>
  <sheetFormatPr baseColWidth="10" defaultColWidth="14.42578125" defaultRowHeight="15" customHeight="1" x14ac:dyDescent="0.25"/>
  <cols>
    <col min="1" max="1" width="13.5703125" customWidth="1"/>
    <col min="2" max="2" width="24.5703125" customWidth="1"/>
    <col min="3" max="3" width="36" customWidth="1"/>
    <col min="4" max="4" width="13" customWidth="1"/>
    <col min="5" max="5" width="13.5703125" customWidth="1"/>
    <col min="6" max="6" width="13" customWidth="1"/>
    <col min="7" max="7" width="12.42578125" customWidth="1"/>
    <col min="8" max="8" width="16.5703125" customWidth="1"/>
    <col min="9" max="10" width="12.28515625" customWidth="1"/>
    <col min="11" max="11" width="14.5703125" customWidth="1"/>
    <col min="12" max="12" width="13" customWidth="1"/>
    <col min="13" max="13" width="14" customWidth="1"/>
    <col min="14" max="14" width="13.7109375" customWidth="1"/>
    <col min="15" max="26" width="10" customWidth="1"/>
  </cols>
  <sheetData>
    <row r="1" spans="1:26" ht="37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36" t="s">
        <v>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19" t="s">
        <v>42</v>
      </c>
      <c r="B3" s="20" t="s">
        <v>144</v>
      </c>
      <c r="C3" s="21" t="s">
        <v>14</v>
      </c>
      <c r="D3" s="22">
        <v>243516</v>
      </c>
      <c r="E3" s="22">
        <v>1500</v>
      </c>
      <c r="F3" s="22">
        <f>D3-E3</f>
        <v>242016</v>
      </c>
      <c r="G3" s="23">
        <v>0</v>
      </c>
      <c r="H3" s="24">
        <v>19448</v>
      </c>
      <c r="I3" s="24">
        <f>H3</f>
        <v>19448</v>
      </c>
      <c r="J3" s="24">
        <f>H3</f>
        <v>19448</v>
      </c>
      <c r="K3" s="22">
        <f>F3-H3</f>
        <v>222568</v>
      </c>
      <c r="L3" s="22">
        <f>F3-I3</f>
        <v>222568</v>
      </c>
      <c r="M3" s="22">
        <f>F3-J3</f>
        <v>222568</v>
      </c>
      <c r="N3" s="25">
        <f>J3/F3</f>
        <v>8.0358323416633612E-2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9" t="s">
        <v>43</v>
      </c>
      <c r="B4" s="20" t="s">
        <v>144</v>
      </c>
      <c r="C4" s="21" t="s">
        <v>77</v>
      </c>
      <c r="D4" s="26">
        <v>28429</v>
      </c>
      <c r="E4" s="38">
        <v>7250.02</v>
      </c>
      <c r="F4" s="26">
        <f>D4+E4</f>
        <v>35679.020000000004</v>
      </c>
      <c r="G4" s="23">
        <v>0</v>
      </c>
      <c r="H4" s="24">
        <v>104.17</v>
      </c>
      <c r="I4" s="24">
        <f t="shared" ref="I4:I40" si="0">H4</f>
        <v>104.17</v>
      </c>
      <c r="J4" s="24">
        <f t="shared" ref="J4:J38" si="1">H4</f>
        <v>104.17</v>
      </c>
      <c r="K4" s="22">
        <f t="shared" ref="K4:K40" si="2">F4-H4</f>
        <v>35574.850000000006</v>
      </c>
      <c r="L4" s="22">
        <f t="shared" ref="L4:L40" si="3">F4-I4</f>
        <v>35574.850000000006</v>
      </c>
      <c r="M4" s="22">
        <f t="shared" ref="M4:M20" si="4">F4-J4</f>
        <v>35574.850000000006</v>
      </c>
      <c r="N4" s="25">
        <f>J4/F4</f>
        <v>2.9196429722565245E-3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9" t="s">
        <v>44</v>
      </c>
      <c r="B5" s="20" t="s">
        <v>144</v>
      </c>
      <c r="C5" s="21" t="s">
        <v>78</v>
      </c>
      <c r="D5" s="26">
        <v>16575</v>
      </c>
      <c r="E5" s="38">
        <v>15987.5</v>
      </c>
      <c r="F5" s="26">
        <f t="shared" ref="F5:F8" si="5">D5+E5</f>
        <v>32562.5</v>
      </c>
      <c r="G5" s="23">
        <v>0</v>
      </c>
      <c r="H5" s="24">
        <v>75</v>
      </c>
      <c r="I5" s="24">
        <f t="shared" si="0"/>
        <v>75</v>
      </c>
      <c r="J5" s="24">
        <f t="shared" si="1"/>
        <v>75</v>
      </c>
      <c r="K5" s="22">
        <f t="shared" si="2"/>
        <v>32487.5</v>
      </c>
      <c r="L5" s="22">
        <f t="shared" si="3"/>
        <v>32487.5</v>
      </c>
      <c r="M5" s="22">
        <f t="shared" si="4"/>
        <v>32487.5</v>
      </c>
      <c r="N5" s="25">
        <f t="shared" ref="N4:N20" si="6">J5/F5</f>
        <v>2.3032629558541267E-3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9" t="s">
        <v>96</v>
      </c>
      <c r="B6" s="20" t="s">
        <v>144</v>
      </c>
      <c r="C6" s="21" t="s">
        <v>97</v>
      </c>
      <c r="D6" s="26">
        <v>2294.6999999999998</v>
      </c>
      <c r="E6" s="40">
        <v>0</v>
      </c>
      <c r="F6" s="26">
        <f t="shared" si="5"/>
        <v>2294.6999999999998</v>
      </c>
      <c r="G6" s="23">
        <v>0</v>
      </c>
      <c r="H6" s="23">
        <v>0</v>
      </c>
      <c r="I6" s="23">
        <f t="shared" si="0"/>
        <v>0</v>
      </c>
      <c r="J6" s="23">
        <f t="shared" si="1"/>
        <v>0</v>
      </c>
      <c r="K6" s="22">
        <f t="shared" si="2"/>
        <v>2294.6999999999998</v>
      </c>
      <c r="L6" s="22">
        <f t="shared" si="3"/>
        <v>2294.6999999999998</v>
      </c>
      <c r="M6" s="22">
        <f t="shared" si="4"/>
        <v>2294.6999999999998</v>
      </c>
      <c r="N6" s="25">
        <f t="shared" si="6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9" t="s">
        <v>45</v>
      </c>
      <c r="B7" s="20" t="s">
        <v>144</v>
      </c>
      <c r="C7" s="21" t="s">
        <v>98</v>
      </c>
      <c r="D7" s="26">
        <v>5100</v>
      </c>
      <c r="E7" s="38">
        <v>39145.699999999997</v>
      </c>
      <c r="F7" s="26">
        <f t="shared" si="5"/>
        <v>44245.7</v>
      </c>
      <c r="G7" s="23">
        <v>0</v>
      </c>
      <c r="H7" s="23">
        <v>0</v>
      </c>
      <c r="I7" s="23">
        <f t="shared" si="0"/>
        <v>0</v>
      </c>
      <c r="J7" s="23">
        <f t="shared" si="1"/>
        <v>0</v>
      </c>
      <c r="K7" s="22">
        <f t="shared" si="2"/>
        <v>44245.7</v>
      </c>
      <c r="L7" s="22">
        <f t="shared" si="3"/>
        <v>44245.7</v>
      </c>
      <c r="M7" s="22">
        <f t="shared" si="4"/>
        <v>44245.7</v>
      </c>
      <c r="N7" s="25">
        <f t="shared" si="6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9" t="s">
        <v>46</v>
      </c>
      <c r="B8" s="20" t="s">
        <v>144</v>
      </c>
      <c r="C8" s="21" t="s">
        <v>79</v>
      </c>
      <c r="D8" s="26">
        <v>14668</v>
      </c>
      <c r="E8" s="38">
        <v>632</v>
      </c>
      <c r="F8" s="26">
        <f t="shared" si="5"/>
        <v>15300</v>
      </c>
      <c r="G8" s="23">
        <v>0</v>
      </c>
      <c r="H8" s="24">
        <v>1050</v>
      </c>
      <c r="I8" s="24">
        <f t="shared" si="0"/>
        <v>1050</v>
      </c>
      <c r="J8" s="24">
        <f t="shared" si="1"/>
        <v>1050</v>
      </c>
      <c r="K8" s="22">
        <f t="shared" si="2"/>
        <v>14250</v>
      </c>
      <c r="L8" s="22">
        <f t="shared" si="3"/>
        <v>14250</v>
      </c>
      <c r="M8" s="22">
        <f t="shared" si="4"/>
        <v>14250</v>
      </c>
      <c r="N8" s="25">
        <f t="shared" si="6"/>
        <v>6.8627450980392163E-2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9" t="s">
        <v>47</v>
      </c>
      <c r="B9" s="20" t="s">
        <v>144</v>
      </c>
      <c r="C9" s="21" t="s">
        <v>80</v>
      </c>
      <c r="D9" s="26">
        <v>16800</v>
      </c>
      <c r="E9" s="38">
        <v>11800</v>
      </c>
      <c r="F9" s="24">
        <f>D9-E9</f>
        <v>5000</v>
      </c>
      <c r="G9" s="23">
        <v>0</v>
      </c>
      <c r="H9" s="23">
        <v>0</v>
      </c>
      <c r="I9" s="23">
        <f t="shared" si="0"/>
        <v>0</v>
      </c>
      <c r="J9" s="23">
        <f t="shared" si="1"/>
        <v>0</v>
      </c>
      <c r="K9" s="22">
        <f t="shared" si="2"/>
        <v>5000</v>
      </c>
      <c r="L9" s="22">
        <f t="shared" si="3"/>
        <v>5000</v>
      </c>
      <c r="M9" s="22">
        <f t="shared" si="4"/>
        <v>5000</v>
      </c>
      <c r="N9" s="25">
        <f t="shared" si="6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9" t="s">
        <v>48</v>
      </c>
      <c r="B10" s="20" t="s">
        <v>144</v>
      </c>
      <c r="C10" s="28" t="s">
        <v>143</v>
      </c>
      <c r="D10" s="26">
        <v>33147.97</v>
      </c>
      <c r="E10" s="38">
        <v>18148.63</v>
      </c>
      <c r="F10" s="24">
        <f>D10+E10</f>
        <v>51296.600000000006</v>
      </c>
      <c r="G10" s="23">
        <v>0</v>
      </c>
      <c r="H10" s="24">
        <v>2273.42</v>
      </c>
      <c r="I10" s="24">
        <f t="shared" si="0"/>
        <v>2273.42</v>
      </c>
      <c r="J10" s="24">
        <f t="shared" si="1"/>
        <v>2273.42</v>
      </c>
      <c r="K10" s="22">
        <f t="shared" si="2"/>
        <v>49023.180000000008</v>
      </c>
      <c r="L10" s="22">
        <f t="shared" si="3"/>
        <v>49023.180000000008</v>
      </c>
      <c r="M10" s="22">
        <f t="shared" si="4"/>
        <v>49023.180000000008</v>
      </c>
      <c r="N10" s="25">
        <f t="shared" si="6"/>
        <v>4.4319116666601682E-2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9" t="s">
        <v>49</v>
      </c>
      <c r="B11" s="20" t="s">
        <v>144</v>
      </c>
      <c r="C11" s="21" t="s">
        <v>81</v>
      </c>
      <c r="D11" s="26">
        <v>23711</v>
      </c>
      <c r="E11" s="38">
        <v>2594.83</v>
      </c>
      <c r="F11" s="24">
        <f t="shared" ref="F11:F14" si="7">D11+E11</f>
        <v>26305.83</v>
      </c>
      <c r="G11" s="23">
        <v>0</v>
      </c>
      <c r="H11" s="24">
        <v>1435.31</v>
      </c>
      <c r="I11" s="24">
        <f t="shared" si="0"/>
        <v>1435.31</v>
      </c>
      <c r="J11" s="24">
        <f t="shared" si="1"/>
        <v>1435.31</v>
      </c>
      <c r="K11" s="22">
        <f t="shared" si="2"/>
        <v>24870.52</v>
      </c>
      <c r="L11" s="22">
        <f t="shared" si="3"/>
        <v>24870.52</v>
      </c>
      <c r="M11" s="22">
        <f t="shared" si="4"/>
        <v>24870.52</v>
      </c>
      <c r="N11" s="25">
        <f t="shared" si="6"/>
        <v>5.4562429697143172E-2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9" t="s">
        <v>50</v>
      </c>
      <c r="B12" s="20" t="s">
        <v>144</v>
      </c>
      <c r="C12" s="21" t="s">
        <v>156</v>
      </c>
      <c r="D12" s="26">
        <v>11136</v>
      </c>
      <c r="E12" s="38">
        <v>9918</v>
      </c>
      <c r="F12" s="24">
        <f t="shared" si="7"/>
        <v>21054</v>
      </c>
      <c r="G12" s="23">
        <v>0</v>
      </c>
      <c r="H12" s="23">
        <v>0</v>
      </c>
      <c r="I12" s="23">
        <f t="shared" si="0"/>
        <v>0</v>
      </c>
      <c r="J12" s="23">
        <f t="shared" si="1"/>
        <v>0</v>
      </c>
      <c r="K12" s="22">
        <f t="shared" si="2"/>
        <v>21054</v>
      </c>
      <c r="L12" s="22">
        <f t="shared" si="3"/>
        <v>21054</v>
      </c>
      <c r="M12" s="22">
        <f t="shared" si="4"/>
        <v>21054</v>
      </c>
      <c r="N12" s="25">
        <f t="shared" si="6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9" t="s">
        <v>51</v>
      </c>
      <c r="B13" s="20" t="s">
        <v>144</v>
      </c>
      <c r="C13" s="21" t="s">
        <v>157</v>
      </c>
      <c r="D13" s="26">
        <v>13650</v>
      </c>
      <c r="E13" s="38">
        <v>13550</v>
      </c>
      <c r="F13" s="24">
        <f>D13-E13</f>
        <v>100</v>
      </c>
      <c r="G13" s="23">
        <v>0</v>
      </c>
      <c r="H13" s="23">
        <v>0</v>
      </c>
      <c r="I13" s="23">
        <f t="shared" si="0"/>
        <v>0</v>
      </c>
      <c r="J13" s="23">
        <f t="shared" si="1"/>
        <v>0</v>
      </c>
      <c r="K13" s="22">
        <f t="shared" si="2"/>
        <v>100</v>
      </c>
      <c r="L13" s="22">
        <f t="shared" si="3"/>
        <v>100</v>
      </c>
      <c r="M13" s="22">
        <f t="shared" si="4"/>
        <v>100</v>
      </c>
      <c r="N13" s="25">
        <f t="shared" si="6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19" t="s">
        <v>52</v>
      </c>
      <c r="B14" s="20" t="s">
        <v>144</v>
      </c>
      <c r="C14" s="29" t="s">
        <v>155</v>
      </c>
      <c r="D14" s="26">
        <v>4718</v>
      </c>
      <c r="E14" s="38">
        <v>10818</v>
      </c>
      <c r="F14" s="24">
        <f t="shared" si="7"/>
        <v>15536</v>
      </c>
      <c r="G14" s="23">
        <v>0</v>
      </c>
      <c r="H14" s="23">
        <v>0</v>
      </c>
      <c r="I14" s="23">
        <f t="shared" si="0"/>
        <v>0</v>
      </c>
      <c r="J14" s="23">
        <f t="shared" si="1"/>
        <v>0</v>
      </c>
      <c r="K14" s="22">
        <f t="shared" si="2"/>
        <v>15536</v>
      </c>
      <c r="L14" s="22">
        <f t="shared" si="3"/>
        <v>15536</v>
      </c>
      <c r="M14" s="22">
        <f t="shared" si="4"/>
        <v>15536</v>
      </c>
      <c r="N14" s="25">
        <f t="shared" si="6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x14ac:dyDescent="0.25">
      <c r="A15" s="19" t="s">
        <v>53</v>
      </c>
      <c r="B15" s="30" t="s">
        <v>82</v>
      </c>
      <c r="C15" s="21" t="s">
        <v>83</v>
      </c>
      <c r="D15" s="26">
        <v>16516</v>
      </c>
      <c r="E15" s="38">
        <v>1063.57</v>
      </c>
      <c r="F15" s="24">
        <f>D15-E15</f>
        <v>15452.43</v>
      </c>
      <c r="G15" s="23">
        <v>0</v>
      </c>
      <c r="H15" s="24">
        <v>1086.4100000000001</v>
      </c>
      <c r="I15" s="24">
        <f t="shared" si="0"/>
        <v>1086.4100000000001</v>
      </c>
      <c r="J15" s="24">
        <f t="shared" si="1"/>
        <v>1086.4100000000001</v>
      </c>
      <c r="K15" s="22">
        <f t="shared" si="2"/>
        <v>14366.02</v>
      </c>
      <c r="L15" s="22">
        <f t="shared" si="3"/>
        <v>14366.02</v>
      </c>
      <c r="M15" s="22">
        <f t="shared" si="4"/>
        <v>14366.02</v>
      </c>
      <c r="N15" s="25">
        <f t="shared" si="6"/>
        <v>7.0306741399249181E-2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5">
      <c r="A16" s="19" t="s">
        <v>54</v>
      </c>
      <c r="B16" s="30" t="s">
        <v>82</v>
      </c>
      <c r="C16" s="21" t="s">
        <v>84</v>
      </c>
      <c r="D16" s="26">
        <v>150</v>
      </c>
      <c r="E16" s="38">
        <v>150</v>
      </c>
      <c r="F16" s="23">
        <f>D16-E16</f>
        <v>0</v>
      </c>
      <c r="G16" s="23">
        <v>0</v>
      </c>
      <c r="H16" s="23">
        <v>0</v>
      </c>
      <c r="I16" s="23">
        <f t="shared" si="0"/>
        <v>0</v>
      </c>
      <c r="J16" s="23">
        <f t="shared" si="1"/>
        <v>0</v>
      </c>
      <c r="K16" s="31">
        <f t="shared" si="2"/>
        <v>0</v>
      </c>
      <c r="L16" s="31">
        <f t="shared" si="3"/>
        <v>0</v>
      </c>
      <c r="M16" s="31">
        <f t="shared" si="4"/>
        <v>0</v>
      </c>
      <c r="N16" s="25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x14ac:dyDescent="0.25">
      <c r="A17" s="19" t="s">
        <v>55</v>
      </c>
      <c r="B17" s="30" t="s">
        <v>82</v>
      </c>
      <c r="C17" s="21" t="s">
        <v>85</v>
      </c>
      <c r="D17" s="26">
        <v>4100</v>
      </c>
      <c r="E17" s="38">
        <v>204.28</v>
      </c>
      <c r="F17" s="24">
        <f>D17-E17</f>
        <v>3895.72</v>
      </c>
      <c r="G17" s="23">
        <v>0</v>
      </c>
      <c r="H17" s="23">
        <v>0</v>
      </c>
      <c r="I17" s="23">
        <f t="shared" si="0"/>
        <v>0</v>
      </c>
      <c r="J17" s="23">
        <f t="shared" si="1"/>
        <v>0</v>
      </c>
      <c r="K17" s="22">
        <f t="shared" si="2"/>
        <v>3895.72</v>
      </c>
      <c r="L17" s="22">
        <f t="shared" si="3"/>
        <v>3895.72</v>
      </c>
      <c r="M17" s="22">
        <f t="shared" si="4"/>
        <v>3895.72</v>
      </c>
      <c r="N17" s="25">
        <f t="shared" si="6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x14ac:dyDescent="0.25">
      <c r="A18" s="19" t="s">
        <v>56</v>
      </c>
      <c r="B18" s="30" t="s">
        <v>82</v>
      </c>
      <c r="C18" s="21" t="s">
        <v>86</v>
      </c>
      <c r="D18" s="26">
        <v>201</v>
      </c>
      <c r="E18" s="38">
        <v>34.200000000000003</v>
      </c>
      <c r="F18" s="24">
        <f t="shared" ref="F18:F23" si="8">D18+E18</f>
        <v>235.2</v>
      </c>
      <c r="G18" s="23">
        <v>0</v>
      </c>
      <c r="H18" s="23">
        <v>0</v>
      </c>
      <c r="I18" s="23">
        <f t="shared" si="0"/>
        <v>0</v>
      </c>
      <c r="J18" s="23">
        <f t="shared" si="1"/>
        <v>0</v>
      </c>
      <c r="K18" s="22">
        <f t="shared" si="2"/>
        <v>235.2</v>
      </c>
      <c r="L18" s="22">
        <f t="shared" si="3"/>
        <v>235.2</v>
      </c>
      <c r="M18" s="22">
        <f t="shared" si="4"/>
        <v>235.2</v>
      </c>
      <c r="N18" s="25">
        <f t="shared" si="6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x14ac:dyDescent="0.25">
      <c r="A19" s="19" t="s">
        <v>100</v>
      </c>
      <c r="B19" s="30" t="s">
        <v>82</v>
      </c>
      <c r="C19" s="21" t="s">
        <v>99</v>
      </c>
      <c r="D19" s="27">
        <v>0</v>
      </c>
      <c r="E19" s="38">
        <v>2183.5700000000002</v>
      </c>
      <c r="F19" s="24">
        <f t="shared" si="8"/>
        <v>2183.5700000000002</v>
      </c>
      <c r="G19" s="23">
        <v>0</v>
      </c>
      <c r="H19" s="23">
        <v>0</v>
      </c>
      <c r="I19" s="23">
        <f t="shared" si="0"/>
        <v>0</v>
      </c>
      <c r="J19" s="23">
        <f t="shared" si="1"/>
        <v>0</v>
      </c>
      <c r="K19" s="22">
        <f t="shared" si="2"/>
        <v>2183.5700000000002</v>
      </c>
      <c r="L19" s="22">
        <f t="shared" si="3"/>
        <v>2183.5700000000002</v>
      </c>
      <c r="M19" s="22">
        <f t="shared" si="4"/>
        <v>2183.5700000000002</v>
      </c>
      <c r="N19" s="25">
        <f t="shared" si="6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25">
      <c r="A20" s="19" t="s">
        <v>57</v>
      </c>
      <c r="B20" s="30" t="s">
        <v>82</v>
      </c>
      <c r="C20" s="28" t="s">
        <v>87</v>
      </c>
      <c r="D20" s="26">
        <v>2000</v>
      </c>
      <c r="E20" s="40">
        <v>0</v>
      </c>
      <c r="F20" s="24">
        <f t="shared" si="8"/>
        <v>2000</v>
      </c>
      <c r="G20" s="23">
        <v>0</v>
      </c>
      <c r="H20" s="23">
        <v>0</v>
      </c>
      <c r="I20" s="23">
        <f t="shared" si="0"/>
        <v>0</v>
      </c>
      <c r="J20" s="23">
        <f t="shared" si="1"/>
        <v>0</v>
      </c>
      <c r="K20" s="22">
        <f t="shared" si="2"/>
        <v>2000</v>
      </c>
      <c r="L20" s="22">
        <f t="shared" si="3"/>
        <v>2000</v>
      </c>
      <c r="M20" s="22">
        <f t="shared" si="4"/>
        <v>2000</v>
      </c>
      <c r="N20" s="25">
        <f t="shared" si="6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9" t="s">
        <v>58</v>
      </c>
      <c r="B21" s="30" t="s">
        <v>82</v>
      </c>
      <c r="C21" s="28" t="s">
        <v>88</v>
      </c>
      <c r="D21" s="26">
        <v>2000</v>
      </c>
      <c r="E21" s="38">
        <v>680</v>
      </c>
      <c r="F21" s="24">
        <f t="shared" si="8"/>
        <v>2680</v>
      </c>
      <c r="G21" s="23">
        <v>0</v>
      </c>
      <c r="H21" s="23">
        <v>0</v>
      </c>
      <c r="I21" s="23">
        <f t="shared" si="0"/>
        <v>0</v>
      </c>
      <c r="J21" s="23">
        <f t="shared" si="1"/>
        <v>0</v>
      </c>
      <c r="K21" s="22">
        <f t="shared" si="2"/>
        <v>2680</v>
      </c>
      <c r="L21" s="22">
        <f t="shared" si="3"/>
        <v>2680</v>
      </c>
      <c r="M21" s="22">
        <f t="shared" ref="M21:M39" si="9">F21-J21</f>
        <v>2680</v>
      </c>
      <c r="N21" s="25">
        <f t="shared" ref="N21:N38" si="10">J21/F21</f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9" t="s">
        <v>102</v>
      </c>
      <c r="B22" s="30" t="s">
        <v>82</v>
      </c>
      <c r="C22" s="32" t="s">
        <v>101</v>
      </c>
      <c r="D22" s="27">
        <v>0</v>
      </c>
      <c r="E22" s="38">
        <v>71456</v>
      </c>
      <c r="F22" s="24">
        <f t="shared" si="8"/>
        <v>71456</v>
      </c>
      <c r="G22" s="23">
        <v>0</v>
      </c>
      <c r="H22" s="23">
        <v>0</v>
      </c>
      <c r="I22" s="23">
        <f t="shared" si="0"/>
        <v>0</v>
      </c>
      <c r="J22" s="23">
        <f t="shared" si="1"/>
        <v>0</v>
      </c>
      <c r="K22" s="22">
        <f t="shared" si="2"/>
        <v>71456</v>
      </c>
      <c r="L22" s="22">
        <f t="shared" si="3"/>
        <v>71456</v>
      </c>
      <c r="M22" s="22">
        <f t="shared" si="9"/>
        <v>71456</v>
      </c>
      <c r="N22" s="25">
        <f t="shared" si="1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9" t="s">
        <v>59</v>
      </c>
      <c r="B23" s="30" t="s">
        <v>82</v>
      </c>
      <c r="C23" s="29" t="s">
        <v>148</v>
      </c>
      <c r="D23" s="26">
        <v>3000</v>
      </c>
      <c r="E23" s="38">
        <v>2677.68</v>
      </c>
      <c r="F23" s="24">
        <f t="shared" si="8"/>
        <v>5677.68</v>
      </c>
      <c r="G23" s="23">
        <v>0</v>
      </c>
      <c r="H23" s="23">
        <v>0</v>
      </c>
      <c r="I23" s="23">
        <f t="shared" si="0"/>
        <v>0</v>
      </c>
      <c r="J23" s="23">
        <f t="shared" si="1"/>
        <v>0</v>
      </c>
      <c r="K23" s="22">
        <f t="shared" si="2"/>
        <v>5677.68</v>
      </c>
      <c r="L23" s="22">
        <f t="shared" si="3"/>
        <v>5677.68</v>
      </c>
      <c r="M23" s="22">
        <f t="shared" si="9"/>
        <v>5677.68</v>
      </c>
      <c r="N23" s="25">
        <f t="shared" si="1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9" t="s">
        <v>60</v>
      </c>
      <c r="B24" s="30" t="s">
        <v>82</v>
      </c>
      <c r="C24" s="32" t="s">
        <v>89</v>
      </c>
      <c r="D24" s="26">
        <v>10000</v>
      </c>
      <c r="E24" s="38">
        <v>2030</v>
      </c>
      <c r="F24" s="24">
        <f>D24-E24</f>
        <v>7970</v>
      </c>
      <c r="G24" s="23">
        <v>0</v>
      </c>
      <c r="H24" s="23">
        <v>0</v>
      </c>
      <c r="I24" s="23">
        <f t="shared" si="0"/>
        <v>0</v>
      </c>
      <c r="J24" s="23">
        <f t="shared" si="1"/>
        <v>0</v>
      </c>
      <c r="K24" s="22">
        <f t="shared" si="2"/>
        <v>7970</v>
      </c>
      <c r="L24" s="22">
        <f t="shared" si="3"/>
        <v>7970</v>
      </c>
      <c r="M24" s="22">
        <f t="shared" si="9"/>
        <v>7970</v>
      </c>
      <c r="N24" s="25">
        <f t="shared" si="10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 x14ac:dyDescent="0.25">
      <c r="A25" s="19" t="s">
        <v>61</v>
      </c>
      <c r="B25" s="30" t="s">
        <v>82</v>
      </c>
      <c r="C25" s="32" t="s">
        <v>149</v>
      </c>
      <c r="D25" s="26">
        <v>16940</v>
      </c>
      <c r="E25" s="38">
        <v>7080</v>
      </c>
      <c r="F25" s="24">
        <f>D25-E25</f>
        <v>9860</v>
      </c>
      <c r="G25" s="23">
        <v>0</v>
      </c>
      <c r="H25" s="23">
        <v>0</v>
      </c>
      <c r="I25" s="23">
        <f t="shared" si="0"/>
        <v>0</v>
      </c>
      <c r="J25" s="23">
        <f t="shared" si="1"/>
        <v>0</v>
      </c>
      <c r="K25" s="22">
        <f t="shared" si="2"/>
        <v>9860</v>
      </c>
      <c r="L25" s="22">
        <f t="shared" si="3"/>
        <v>9860</v>
      </c>
      <c r="M25" s="22">
        <f t="shared" si="9"/>
        <v>9860</v>
      </c>
      <c r="N25" s="25">
        <f t="shared" si="1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 x14ac:dyDescent="0.25">
      <c r="A26" s="19" t="s">
        <v>62</v>
      </c>
      <c r="B26" s="30" t="s">
        <v>82</v>
      </c>
      <c r="C26" s="21" t="s">
        <v>150</v>
      </c>
      <c r="D26" s="26">
        <v>2000</v>
      </c>
      <c r="E26" s="38">
        <v>2000</v>
      </c>
      <c r="F26" s="23">
        <f t="shared" ref="F26:F37" si="11">D26-E26</f>
        <v>0</v>
      </c>
      <c r="G26" s="23">
        <v>0</v>
      </c>
      <c r="H26" s="23">
        <v>0</v>
      </c>
      <c r="I26" s="23">
        <f t="shared" si="0"/>
        <v>0</v>
      </c>
      <c r="J26" s="23">
        <f t="shared" si="1"/>
        <v>0</v>
      </c>
      <c r="K26" s="31">
        <f t="shared" si="2"/>
        <v>0</v>
      </c>
      <c r="L26" s="31">
        <f t="shared" si="3"/>
        <v>0</v>
      </c>
      <c r="M26" s="31">
        <f t="shared" si="9"/>
        <v>0</v>
      </c>
      <c r="N26" s="25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 x14ac:dyDescent="0.25">
      <c r="A27" s="19" t="s">
        <v>63</v>
      </c>
      <c r="B27" s="30" t="s">
        <v>82</v>
      </c>
      <c r="C27" s="29" t="s">
        <v>90</v>
      </c>
      <c r="D27" s="26">
        <v>3464</v>
      </c>
      <c r="E27" s="38">
        <v>224</v>
      </c>
      <c r="F27" s="24">
        <f t="shared" si="11"/>
        <v>3240</v>
      </c>
      <c r="G27" s="23">
        <v>0</v>
      </c>
      <c r="H27" s="23">
        <v>0</v>
      </c>
      <c r="I27" s="23">
        <f t="shared" si="0"/>
        <v>0</v>
      </c>
      <c r="J27" s="23">
        <f t="shared" si="1"/>
        <v>0</v>
      </c>
      <c r="K27" s="22">
        <f t="shared" si="2"/>
        <v>3240</v>
      </c>
      <c r="L27" s="22">
        <f t="shared" si="3"/>
        <v>3240</v>
      </c>
      <c r="M27" s="22">
        <f t="shared" si="9"/>
        <v>3240</v>
      </c>
      <c r="N27" s="25">
        <f t="shared" si="10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25">
      <c r="A28" s="19" t="s">
        <v>64</v>
      </c>
      <c r="B28" s="30" t="s">
        <v>82</v>
      </c>
      <c r="C28" s="32" t="s">
        <v>151</v>
      </c>
      <c r="D28" s="26">
        <v>2900</v>
      </c>
      <c r="E28" s="38">
        <v>2900</v>
      </c>
      <c r="F28" s="23">
        <f t="shared" si="11"/>
        <v>0</v>
      </c>
      <c r="G28" s="23">
        <v>0</v>
      </c>
      <c r="H28" s="23">
        <v>0</v>
      </c>
      <c r="I28" s="23">
        <f t="shared" si="0"/>
        <v>0</v>
      </c>
      <c r="J28" s="23">
        <f t="shared" si="1"/>
        <v>0</v>
      </c>
      <c r="K28" s="31">
        <f t="shared" si="2"/>
        <v>0</v>
      </c>
      <c r="L28" s="31">
        <f t="shared" si="3"/>
        <v>0</v>
      </c>
      <c r="M28" s="31">
        <f t="shared" si="9"/>
        <v>0</v>
      </c>
      <c r="N28" s="25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9" t="s">
        <v>65</v>
      </c>
      <c r="B29" s="30" t="s">
        <v>82</v>
      </c>
      <c r="C29" s="21" t="s">
        <v>152</v>
      </c>
      <c r="D29" s="26">
        <v>2500</v>
      </c>
      <c r="E29" s="38">
        <v>2500</v>
      </c>
      <c r="F29" s="23">
        <f t="shared" si="11"/>
        <v>0</v>
      </c>
      <c r="G29" s="23">
        <v>0</v>
      </c>
      <c r="H29" s="23">
        <v>0</v>
      </c>
      <c r="I29" s="23">
        <f t="shared" si="0"/>
        <v>0</v>
      </c>
      <c r="J29" s="23">
        <f t="shared" si="1"/>
        <v>0</v>
      </c>
      <c r="K29" s="31">
        <f t="shared" si="2"/>
        <v>0</v>
      </c>
      <c r="L29" s="31">
        <f t="shared" si="3"/>
        <v>0</v>
      </c>
      <c r="M29" s="31">
        <f t="shared" si="9"/>
        <v>0</v>
      </c>
      <c r="N29" s="25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9" t="s">
        <v>66</v>
      </c>
      <c r="B30" s="30" t="s">
        <v>82</v>
      </c>
      <c r="C30" s="21" t="s">
        <v>91</v>
      </c>
      <c r="D30" s="26">
        <v>3345.6</v>
      </c>
      <c r="E30" s="38">
        <v>345.6</v>
      </c>
      <c r="F30" s="24">
        <f t="shared" si="11"/>
        <v>3000</v>
      </c>
      <c r="G30" s="23">
        <v>0</v>
      </c>
      <c r="H30" s="33">
        <v>54.88</v>
      </c>
      <c r="I30" s="24">
        <f t="shared" si="0"/>
        <v>54.88</v>
      </c>
      <c r="J30" s="24">
        <f t="shared" si="1"/>
        <v>54.88</v>
      </c>
      <c r="K30" s="22">
        <f t="shared" si="2"/>
        <v>2945.12</v>
      </c>
      <c r="L30" s="22">
        <f t="shared" si="3"/>
        <v>2945.12</v>
      </c>
      <c r="M30" s="22">
        <f t="shared" si="9"/>
        <v>2945.12</v>
      </c>
      <c r="N30" s="25">
        <f t="shared" si="10"/>
        <v>1.8293333333333335E-2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5" customHeight="1" x14ac:dyDescent="0.25">
      <c r="A31" s="19" t="s">
        <v>104</v>
      </c>
      <c r="B31" s="30" t="s">
        <v>82</v>
      </c>
      <c r="C31" s="32" t="s">
        <v>103</v>
      </c>
      <c r="D31" s="27">
        <v>0</v>
      </c>
      <c r="E31" s="38">
        <v>4500</v>
      </c>
      <c r="F31" s="24">
        <f t="shared" ref="F31" si="12">D31+E31</f>
        <v>4500</v>
      </c>
      <c r="G31" s="23">
        <v>0</v>
      </c>
      <c r="H31" s="23">
        <v>0</v>
      </c>
      <c r="I31" s="23">
        <f t="shared" si="0"/>
        <v>0</v>
      </c>
      <c r="J31" s="23">
        <f t="shared" si="1"/>
        <v>0</v>
      </c>
      <c r="K31" s="22">
        <f t="shared" si="2"/>
        <v>4500</v>
      </c>
      <c r="L31" s="22">
        <f t="shared" si="3"/>
        <v>4500</v>
      </c>
      <c r="M31" s="22">
        <f t="shared" si="9"/>
        <v>4500</v>
      </c>
      <c r="N31" s="25">
        <f t="shared" si="10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5">
      <c r="A32" s="19" t="s">
        <v>67</v>
      </c>
      <c r="B32" s="30" t="s">
        <v>82</v>
      </c>
      <c r="C32" s="32" t="s">
        <v>105</v>
      </c>
      <c r="D32" s="26">
        <v>1150</v>
      </c>
      <c r="E32" s="38">
        <v>543.29999999999995</v>
      </c>
      <c r="F32" s="24">
        <f t="shared" si="11"/>
        <v>606.70000000000005</v>
      </c>
      <c r="G32" s="23">
        <v>0</v>
      </c>
      <c r="H32" s="33">
        <v>111</v>
      </c>
      <c r="I32" s="24">
        <f t="shared" si="0"/>
        <v>111</v>
      </c>
      <c r="J32" s="24">
        <f t="shared" si="1"/>
        <v>111</v>
      </c>
      <c r="K32" s="22">
        <f t="shared" si="2"/>
        <v>495.70000000000005</v>
      </c>
      <c r="L32" s="22">
        <f t="shared" si="3"/>
        <v>495.70000000000005</v>
      </c>
      <c r="M32" s="22">
        <f t="shared" si="9"/>
        <v>495.70000000000005</v>
      </c>
      <c r="N32" s="25">
        <f t="shared" si="10"/>
        <v>0.18295698038569308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.75" customHeight="1" x14ac:dyDescent="0.25">
      <c r="A33" s="19" t="s">
        <v>68</v>
      </c>
      <c r="B33" s="30" t="s">
        <v>82</v>
      </c>
      <c r="C33" s="32" t="s">
        <v>106</v>
      </c>
      <c r="D33" s="26">
        <v>1000</v>
      </c>
      <c r="E33" s="40">
        <v>0</v>
      </c>
      <c r="F33" s="24">
        <f t="shared" ref="F33" si="13">D33+E33</f>
        <v>1000</v>
      </c>
      <c r="G33" s="23">
        <v>0</v>
      </c>
      <c r="H33" s="23">
        <v>0</v>
      </c>
      <c r="I33" s="23">
        <f t="shared" si="0"/>
        <v>0</v>
      </c>
      <c r="J33" s="23">
        <f t="shared" si="1"/>
        <v>0</v>
      </c>
      <c r="K33" s="22">
        <f t="shared" si="2"/>
        <v>1000</v>
      </c>
      <c r="L33" s="22">
        <f t="shared" si="3"/>
        <v>1000</v>
      </c>
      <c r="M33" s="22">
        <f t="shared" si="9"/>
        <v>1000</v>
      </c>
      <c r="N33" s="25">
        <f t="shared" si="10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 x14ac:dyDescent="0.25">
      <c r="A34" s="19" t="s">
        <v>69</v>
      </c>
      <c r="B34" s="34" t="s">
        <v>145</v>
      </c>
      <c r="C34" s="29" t="s">
        <v>107</v>
      </c>
      <c r="D34" s="26">
        <v>2000</v>
      </c>
      <c r="E34" s="38">
        <v>1340</v>
      </c>
      <c r="F34" s="24">
        <f t="shared" si="11"/>
        <v>660</v>
      </c>
      <c r="G34" s="23">
        <v>0</v>
      </c>
      <c r="H34" s="23">
        <v>0</v>
      </c>
      <c r="I34" s="23">
        <f t="shared" si="0"/>
        <v>0</v>
      </c>
      <c r="J34" s="23">
        <f t="shared" si="1"/>
        <v>0</v>
      </c>
      <c r="K34" s="22">
        <f t="shared" si="2"/>
        <v>660</v>
      </c>
      <c r="L34" s="22">
        <f t="shared" si="3"/>
        <v>660</v>
      </c>
      <c r="M34" s="22">
        <f t="shared" si="9"/>
        <v>660</v>
      </c>
      <c r="N34" s="25">
        <f t="shared" si="10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 x14ac:dyDescent="0.25">
      <c r="A35" s="19" t="s">
        <v>70</v>
      </c>
      <c r="B35" s="34" t="s">
        <v>145</v>
      </c>
      <c r="C35" s="21" t="s">
        <v>92</v>
      </c>
      <c r="D35" s="26">
        <v>17000</v>
      </c>
      <c r="E35" s="38">
        <v>5151.91</v>
      </c>
      <c r="F35" s="24">
        <f t="shared" si="11"/>
        <v>11848.09</v>
      </c>
      <c r="G35" s="23">
        <v>0</v>
      </c>
      <c r="H35" s="23">
        <v>0</v>
      </c>
      <c r="I35" s="23">
        <f t="shared" si="0"/>
        <v>0</v>
      </c>
      <c r="J35" s="23">
        <f t="shared" si="1"/>
        <v>0</v>
      </c>
      <c r="K35" s="22">
        <f t="shared" si="2"/>
        <v>11848.09</v>
      </c>
      <c r="L35" s="22">
        <f t="shared" si="3"/>
        <v>11848.09</v>
      </c>
      <c r="M35" s="22">
        <f t="shared" si="9"/>
        <v>11848.09</v>
      </c>
      <c r="N35" s="25">
        <f t="shared" si="10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 x14ac:dyDescent="0.25">
      <c r="A36" s="19" t="s">
        <v>71</v>
      </c>
      <c r="B36" s="34" t="s">
        <v>145</v>
      </c>
      <c r="C36" s="21" t="s">
        <v>93</v>
      </c>
      <c r="D36" s="26">
        <v>200</v>
      </c>
      <c r="E36" s="38">
        <v>55.75</v>
      </c>
      <c r="F36" s="24">
        <f t="shared" si="11"/>
        <v>144.25</v>
      </c>
      <c r="G36" s="23">
        <v>0</v>
      </c>
      <c r="H36" s="33">
        <v>6.3</v>
      </c>
      <c r="I36" s="24">
        <f t="shared" si="0"/>
        <v>6.3</v>
      </c>
      <c r="J36" s="24">
        <f t="shared" si="1"/>
        <v>6.3</v>
      </c>
      <c r="K36" s="22">
        <f t="shared" si="2"/>
        <v>137.94999999999999</v>
      </c>
      <c r="L36" s="22">
        <f t="shared" si="3"/>
        <v>137.94999999999999</v>
      </c>
      <c r="M36" s="22">
        <f t="shared" si="9"/>
        <v>137.94999999999999</v>
      </c>
      <c r="N36" s="25">
        <f t="shared" si="10"/>
        <v>4.3674176776429811E-2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9" t="s">
        <v>72</v>
      </c>
      <c r="B37" s="34" t="s">
        <v>145</v>
      </c>
      <c r="C37" s="32" t="s">
        <v>108</v>
      </c>
      <c r="D37" s="26">
        <v>12201</v>
      </c>
      <c r="E37" s="38">
        <v>11201</v>
      </c>
      <c r="F37" s="24">
        <f t="shared" si="11"/>
        <v>1000</v>
      </c>
      <c r="G37" s="23">
        <v>0</v>
      </c>
      <c r="H37" s="23">
        <v>0</v>
      </c>
      <c r="I37" s="23">
        <f t="shared" si="0"/>
        <v>0</v>
      </c>
      <c r="J37" s="23">
        <f t="shared" si="1"/>
        <v>0</v>
      </c>
      <c r="K37" s="22">
        <f t="shared" si="2"/>
        <v>1000</v>
      </c>
      <c r="L37" s="22">
        <f t="shared" si="3"/>
        <v>1000</v>
      </c>
      <c r="M37" s="22">
        <f t="shared" si="9"/>
        <v>1000</v>
      </c>
      <c r="N37" s="25">
        <f t="shared" si="10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2.25" customHeight="1" x14ac:dyDescent="0.25">
      <c r="A38" s="19" t="s">
        <v>73</v>
      </c>
      <c r="B38" s="34" t="s">
        <v>146</v>
      </c>
      <c r="C38" s="21" t="s">
        <v>109</v>
      </c>
      <c r="D38" s="26">
        <v>9215</v>
      </c>
      <c r="E38" s="38">
        <v>108.18</v>
      </c>
      <c r="F38" s="24">
        <f t="shared" ref="F38:F39" si="14">D38+E38</f>
        <v>9323.18</v>
      </c>
      <c r="G38" s="23">
        <v>0</v>
      </c>
      <c r="H38" s="33">
        <v>651.17999999999995</v>
      </c>
      <c r="I38" s="24">
        <f t="shared" si="0"/>
        <v>651.17999999999995</v>
      </c>
      <c r="J38" s="24">
        <f t="shared" si="1"/>
        <v>651.17999999999995</v>
      </c>
      <c r="K38" s="22">
        <f t="shared" si="2"/>
        <v>8672</v>
      </c>
      <c r="L38" s="22">
        <f t="shared" si="3"/>
        <v>8672</v>
      </c>
      <c r="M38" s="22">
        <f t="shared" si="9"/>
        <v>8672</v>
      </c>
      <c r="N38" s="25">
        <f t="shared" si="10"/>
        <v>6.9845267387307758E-2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 x14ac:dyDescent="0.25">
      <c r="A39" s="19" t="s">
        <v>74</v>
      </c>
      <c r="B39" s="34" t="s">
        <v>147</v>
      </c>
      <c r="C39" s="29" t="s">
        <v>94</v>
      </c>
      <c r="D39" s="26">
        <v>450</v>
      </c>
      <c r="E39" s="38">
        <v>16966</v>
      </c>
      <c r="F39" s="24">
        <f t="shared" si="14"/>
        <v>17416</v>
      </c>
      <c r="G39" s="23">
        <v>0</v>
      </c>
      <c r="H39" s="23">
        <v>0</v>
      </c>
      <c r="I39" s="23">
        <f t="shared" si="0"/>
        <v>0</v>
      </c>
      <c r="J39" s="23">
        <f t="shared" ref="J39:J40" si="15">H39</f>
        <v>0</v>
      </c>
      <c r="K39" s="22">
        <f t="shared" si="2"/>
        <v>17416</v>
      </c>
      <c r="L39" s="22">
        <f t="shared" si="3"/>
        <v>17416</v>
      </c>
      <c r="M39" s="22">
        <f t="shared" si="9"/>
        <v>17416</v>
      </c>
      <c r="N39" s="25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customHeight="1" x14ac:dyDescent="0.25">
      <c r="A40" s="19" t="s">
        <v>75</v>
      </c>
      <c r="B40" s="34" t="s">
        <v>147</v>
      </c>
      <c r="C40" s="21" t="s">
        <v>95</v>
      </c>
      <c r="D40" s="26">
        <v>9480</v>
      </c>
      <c r="E40" s="26">
        <v>1976</v>
      </c>
      <c r="F40" s="24">
        <f t="shared" ref="F40" si="16">D40-E40</f>
        <v>7504</v>
      </c>
      <c r="G40" s="23">
        <v>0</v>
      </c>
      <c r="H40" s="23">
        <v>0</v>
      </c>
      <c r="I40" s="23">
        <f t="shared" si="0"/>
        <v>0</v>
      </c>
      <c r="J40" s="23">
        <f t="shared" si="15"/>
        <v>0</v>
      </c>
      <c r="K40" s="22">
        <f t="shared" si="2"/>
        <v>7504</v>
      </c>
      <c r="L40" s="22">
        <f t="shared" si="3"/>
        <v>7504</v>
      </c>
      <c r="M40" s="22">
        <f t="shared" ref="M40" si="17">F40-J40</f>
        <v>7504</v>
      </c>
      <c r="N40" s="25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41" t="s">
        <v>162</v>
      </c>
      <c r="B41" s="42"/>
      <c r="C41" s="43"/>
      <c r="D41" s="44">
        <f>SUM(D3:D40)</f>
        <v>535558.27</v>
      </c>
      <c r="E41" s="44">
        <f>(E4+E5+E7+E8+E10+E11+E12+E14+E18+E19+E21+E22+E23+E31+E38+E39)-(E3+E9+E13+E15+E16+E17+E24+E25+E26+E27+E28+E29+E30+E32+E34+E35+E36+E37+E40)</f>
        <v>137484.9</v>
      </c>
      <c r="F41" s="44">
        <f t="shared" ref="F41:N41" si="18">SUM(F3:F40)</f>
        <v>673043.17</v>
      </c>
      <c r="G41" s="44">
        <f t="shared" si="18"/>
        <v>0</v>
      </c>
      <c r="H41" s="44">
        <f t="shared" si="18"/>
        <v>26295.67</v>
      </c>
      <c r="I41" s="44">
        <f t="shared" si="18"/>
        <v>26295.67</v>
      </c>
      <c r="J41" s="44">
        <f t="shared" si="18"/>
        <v>26295.67</v>
      </c>
      <c r="K41" s="44">
        <f t="shared" si="18"/>
        <v>646747.49999999988</v>
      </c>
      <c r="L41" s="44">
        <f t="shared" si="18"/>
        <v>646747.49999999988</v>
      </c>
      <c r="M41" s="44">
        <f t="shared" si="18"/>
        <v>646747.49999999988</v>
      </c>
      <c r="N41" s="44">
        <f t="shared" si="18"/>
        <v>0.63816672597089441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37" t="s">
        <v>142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9" t="s">
        <v>110</v>
      </c>
      <c r="B43" s="20" t="s">
        <v>144</v>
      </c>
      <c r="C43" s="21" t="s">
        <v>14</v>
      </c>
      <c r="D43" s="22">
        <v>197810.6</v>
      </c>
      <c r="E43" s="58">
        <v>28500.6</v>
      </c>
      <c r="F43" s="22">
        <f>D43-E43</f>
        <v>169310</v>
      </c>
      <c r="G43" s="23">
        <v>0</v>
      </c>
      <c r="H43" s="24">
        <v>13550</v>
      </c>
      <c r="I43" s="24">
        <f>H43</f>
        <v>13550</v>
      </c>
      <c r="J43" s="24">
        <f>H43</f>
        <v>13550</v>
      </c>
      <c r="K43" s="22">
        <f>F43-H43</f>
        <v>155760</v>
      </c>
      <c r="L43" s="22">
        <f>F43-I43</f>
        <v>155760</v>
      </c>
      <c r="M43" s="22">
        <f>F43-J43</f>
        <v>155760</v>
      </c>
      <c r="N43" s="25">
        <f>J43/F43</f>
        <v>8.0030712893508951E-2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9" t="s">
        <v>111</v>
      </c>
      <c r="B44" s="20" t="s">
        <v>144</v>
      </c>
      <c r="C44" s="21" t="s">
        <v>77</v>
      </c>
      <c r="D44" s="26">
        <v>25400</v>
      </c>
      <c r="E44" s="38">
        <v>1200.02</v>
      </c>
      <c r="F44" s="26">
        <f>D44+E44</f>
        <v>26600.02</v>
      </c>
      <c r="G44" s="23">
        <v>0</v>
      </c>
      <c r="H44" s="24">
        <v>116.67</v>
      </c>
      <c r="I44" s="24">
        <f t="shared" ref="I44:I53" si="19">H44</f>
        <v>116.67</v>
      </c>
      <c r="J44" s="24">
        <f t="shared" ref="J44:J53" si="20">H44</f>
        <v>116.67</v>
      </c>
      <c r="K44" s="22">
        <f t="shared" ref="K44:K53" si="21">F44-H44</f>
        <v>26483.350000000002</v>
      </c>
      <c r="L44" s="22">
        <f t="shared" ref="L44:L53" si="22">F44-I44</f>
        <v>26483.350000000002</v>
      </c>
      <c r="M44" s="22">
        <f t="shared" ref="M44:M53" si="23">F44-J44</f>
        <v>26483.350000000002</v>
      </c>
      <c r="N44" s="25">
        <f>J44/F44</f>
        <v>4.3860869277541894E-3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9" t="s">
        <v>112</v>
      </c>
      <c r="B45" s="20" t="s">
        <v>144</v>
      </c>
      <c r="C45" s="21" t="s">
        <v>78</v>
      </c>
      <c r="D45" s="26">
        <v>19125</v>
      </c>
      <c r="E45" s="38">
        <v>8374.17</v>
      </c>
      <c r="F45" s="26">
        <f t="shared" ref="F45:F47" si="24">D45+E45</f>
        <v>27499.17</v>
      </c>
      <c r="G45" s="23">
        <v>0</v>
      </c>
      <c r="H45" s="24">
        <v>75</v>
      </c>
      <c r="I45" s="24">
        <f t="shared" si="19"/>
        <v>75</v>
      </c>
      <c r="J45" s="24">
        <f t="shared" si="20"/>
        <v>75</v>
      </c>
      <c r="K45" s="22">
        <f t="shared" si="21"/>
        <v>27424.17</v>
      </c>
      <c r="L45" s="22">
        <f t="shared" si="22"/>
        <v>27424.17</v>
      </c>
      <c r="M45" s="22">
        <f t="shared" si="23"/>
        <v>27424.17</v>
      </c>
      <c r="N45" s="25">
        <f t="shared" ref="N45:N53" si="25">J45/F45</f>
        <v>2.7273550438067771E-3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9" t="s">
        <v>154</v>
      </c>
      <c r="B46" s="20" t="s">
        <v>144</v>
      </c>
      <c r="C46" s="21" t="s">
        <v>97</v>
      </c>
      <c r="D46" s="26">
        <v>2294.6999999999998</v>
      </c>
      <c r="E46" s="40">
        <v>0</v>
      </c>
      <c r="F46" s="26">
        <f t="shared" si="24"/>
        <v>2294.6999999999998</v>
      </c>
      <c r="G46" s="23">
        <v>0</v>
      </c>
      <c r="H46" s="23">
        <v>0</v>
      </c>
      <c r="I46" s="23">
        <f t="shared" si="19"/>
        <v>0</v>
      </c>
      <c r="J46" s="23">
        <f t="shared" si="20"/>
        <v>0</v>
      </c>
      <c r="K46" s="22">
        <f t="shared" si="21"/>
        <v>2294.6999999999998</v>
      </c>
      <c r="L46" s="22">
        <f t="shared" si="22"/>
        <v>2294.6999999999998</v>
      </c>
      <c r="M46" s="22">
        <f t="shared" si="23"/>
        <v>2294.6999999999998</v>
      </c>
      <c r="N46" s="25">
        <f t="shared" si="25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9" t="s">
        <v>113</v>
      </c>
      <c r="B47" s="20" t="s">
        <v>144</v>
      </c>
      <c r="C47" s="21" t="s">
        <v>98</v>
      </c>
      <c r="D47" s="26">
        <v>23200</v>
      </c>
      <c r="E47" s="38">
        <v>32865</v>
      </c>
      <c r="F47" s="26">
        <f t="shared" si="24"/>
        <v>56065</v>
      </c>
      <c r="G47" s="23">
        <v>0</v>
      </c>
      <c r="H47" s="23">
        <v>2700</v>
      </c>
      <c r="I47" s="23">
        <f t="shared" si="19"/>
        <v>2700</v>
      </c>
      <c r="J47" s="23">
        <f t="shared" si="20"/>
        <v>2700</v>
      </c>
      <c r="K47" s="22">
        <f t="shared" si="21"/>
        <v>53365</v>
      </c>
      <c r="L47" s="22">
        <f t="shared" si="22"/>
        <v>53365</v>
      </c>
      <c r="M47" s="22">
        <f t="shared" si="23"/>
        <v>53365</v>
      </c>
      <c r="N47" s="25">
        <f t="shared" si="25"/>
        <v>4.8158387585837868E-2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9" t="s">
        <v>114</v>
      </c>
      <c r="B48" s="20" t="s">
        <v>144</v>
      </c>
      <c r="C48" s="21" t="s">
        <v>79</v>
      </c>
      <c r="D48" s="26">
        <v>16800</v>
      </c>
      <c r="E48" s="38">
        <v>12561.67</v>
      </c>
      <c r="F48" s="26">
        <f>D48-E48</f>
        <v>4238.33</v>
      </c>
      <c r="G48" s="23">
        <v>0</v>
      </c>
      <c r="H48" s="24">
        <v>50</v>
      </c>
      <c r="I48" s="24">
        <f t="shared" si="19"/>
        <v>50</v>
      </c>
      <c r="J48" s="24">
        <f t="shared" si="20"/>
        <v>50</v>
      </c>
      <c r="K48" s="22">
        <f t="shared" si="21"/>
        <v>4188.33</v>
      </c>
      <c r="L48" s="22">
        <f t="shared" si="22"/>
        <v>4188.33</v>
      </c>
      <c r="M48" s="22">
        <f t="shared" si="23"/>
        <v>4188.33</v>
      </c>
      <c r="N48" s="25">
        <f t="shared" si="25"/>
        <v>1.1797099329216932E-2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9" t="s">
        <v>115</v>
      </c>
      <c r="B49" s="20" t="s">
        <v>144</v>
      </c>
      <c r="C49" s="21" t="s">
        <v>80</v>
      </c>
      <c r="D49" s="26">
        <v>16800</v>
      </c>
      <c r="E49" s="38">
        <v>4200</v>
      </c>
      <c r="F49" s="26">
        <f>D49-E49</f>
        <v>12600</v>
      </c>
      <c r="G49" s="23">
        <v>0</v>
      </c>
      <c r="H49" s="23">
        <v>600</v>
      </c>
      <c r="I49" s="23">
        <f t="shared" si="19"/>
        <v>600</v>
      </c>
      <c r="J49" s="23">
        <f t="shared" si="20"/>
        <v>600</v>
      </c>
      <c r="K49" s="22">
        <f t="shared" si="21"/>
        <v>12000</v>
      </c>
      <c r="L49" s="22">
        <f t="shared" si="22"/>
        <v>12000</v>
      </c>
      <c r="M49" s="22">
        <f t="shared" si="23"/>
        <v>12000</v>
      </c>
      <c r="N49" s="25">
        <f t="shared" si="25"/>
        <v>4.7619047619047616E-2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9" t="s">
        <v>116</v>
      </c>
      <c r="B50" s="20" t="s">
        <v>144</v>
      </c>
      <c r="C50" s="28" t="s">
        <v>143</v>
      </c>
      <c r="D50" s="26">
        <v>31804.5</v>
      </c>
      <c r="E50" s="38">
        <v>8430.69</v>
      </c>
      <c r="F50" s="24">
        <f>D50+E50</f>
        <v>40235.19</v>
      </c>
      <c r="G50" s="23">
        <v>0</v>
      </c>
      <c r="H50" s="24">
        <v>1774</v>
      </c>
      <c r="I50" s="24">
        <f t="shared" si="19"/>
        <v>1774</v>
      </c>
      <c r="J50" s="24">
        <f t="shared" si="20"/>
        <v>1774</v>
      </c>
      <c r="K50" s="22">
        <f t="shared" si="21"/>
        <v>38461.19</v>
      </c>
      <c r="L50" s="22">
        <f t="shared" si="22"/>
        <v>38461.19</v>
      </c>
      <c r="M50" s="22">
        <f t="shared" si="23"/>
        <v>38461.19</v>
      </c>
      <c r="N50" s="25">
        <f t="shared" si="25"/>
        <v>4.4090757369357518E-2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9" t="s">
        <v>117</v>
      </c>
      <c r="B51" s="20" t="s">
        <v>144</v>
      </c>
      <c r="C51" s="21" t="s">
        <v>81</v>
      </c>
      <c r="D51" s="26">
        <v>22750</v>
      </c>
      <c r="E51" s="38">
        <v>5494.17</v>
      </c>
      <c r="F51" s="26">
        <f>D51-E51</f>
        <v>17255.830000000002</v>
      </c>
      <c r="G51" s="23">
        <v>0</v>
      </c>
      <c r="H51" s="24">
        <v>1582.77</v>
      </c>
      <c r="I51" s="24">
        <f t="shared" si="19"/>
        <v>1582.77</v>
      </c>
      <c r="J51" s="24">
        <f t="shared" si="20"/>
        <v>1582.77</v>
      </c>
      <c r="K51" s="22">
        <f t="shared" si="21"/>
        <v>15673.060000000001</v>
      </c>
      <c r="L51" s="22">
        <f t="shared" si="22"/>
        <v>15673.060000000001</v>
      </c>
      <c r="M51" s="22">
        <f t="shared" si="23"/>
        <v>15673.060000000001</v>
      </c>
      <c r="N51" s="25">
        <f t="shared" si="25"/>
        <v>9.1723782628827466E-2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9" t="s">
        <v>118</v>
      </c>
      <c r="B52" s="20" t="s">
        <v>144</v>
      </c>
      <c r="C52" s="21" t="s">
        <v>156</v>
      </c>
      <c r="D52" s="26">
        <v>32214</v>
      </c>
      <c r="E52" s="38">
        <v>8040</v>
      </c>
      <c r="F52" s="26">
        <f t="shared" ref="F52:F54" si="26">D52-E52</f>
        <v>24174</v>
      </c>
      <c r="G52" s="23">
        <v>0</v>
      </c>
      <c r="H52" s="23">
        <v>0</v>
      </c>
      <c r="I52" s="23">
        <f t="shared" si="19"/>
        <v>0</v>
      </c>
      <c r="J52" s="23">
        <f t="shared" si="20"/>
        <v>0</v>
      </c>
      <c r="K52" s="22">
        <f t="shared" si="21"/>
        <v>24174</v>
      </c>
      <c r="L52" s="22">
        <f t="shared" si="22"/>
        <v>24174</v>
      </c>
      <c r="M52" s="22">
        <f t="shared" si="23"/>
        <v>24174</v>
      </c>
      <c r="N52" s="25">
        <f t="shared" si="25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9" t="s">
        <v>119</v>
      </c>
      <c r="B53" s="20" t="s">
        <v>144</v>
      </c>
      <c r="C53" s="21" t="s">
        <v>157</v>
      </c>
      <c r="D53" s="26">
        <v>13650</v>
      </c>
      <c r="E53" s="38">
        <v>13550</v>
      </c>
      <c r="F53" s="26">
        <f t="shared" si="26"/>
        <v>100</v>
      </c>
      <c r="G53" s="23">
        <v>0</v>
      </c>
      <c r="H53" s="23">
        <v>0</v>
      </c>
      <c r="I53" s="23">
        <f t="shared" si="19"/>
        <v>0</v>
      </c>
      <c r="J53" s="23">
        <f t="shared" si="20"/>
        <v>0</v>
      </c>
      <c r="K53" s="22">
        <f t="shared" si="21"/>
        <v>100</v>
      </c>
      <c r="L53" s="22">
        <f t="shared" si="22"/>
        <v>100</v>
      </c>
      <c r="M53" s="22">
        <f t="shared" si="23"/>
        <v>100</v>
      </c>
      <c r="N53" s="25">
        <f t="shared" si="25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9" t="s">
        <v>120</v>
      </c>
      <c r="B54" s="20" t="s">
        <v>144</v>
      </c>
      <c r="C54" s="21" t="s">
        <v>153</v>
      </c>
      <c r="D54" s="26">
        <v>5000</v>
      </c>
      <c r="E54" s="38">
        <v>1712.5</v>
      </c>
      <c r="F54" s="26">
        <f t="shared" si="26"/>
        <v>3287.5</v>
      </c>
      <c r="G54" s="23">
        <v>0</v>
      </c>
      <c r="H54" s="23">
        <v>0</v>
      </c>
      <c r="I54" s="23">
        <f t="shared" ref="I54:I78" si="27">H54</f>
        <v>0</v>
      </c>
      <c r="J54" s="23">
        <f t="shared" ref="J54:J56" si="28">H54</f>
        <v>0</v>
      </c>
      <c r="K54" s="22">
        <f t="shared" ref="K54:K56" si="29">F54-H54</f>
        <v>3287.5</v>
      </c>
      <c r="L54" s="22">
        <f t="shared" ref="L54:L56" si="30">F54-I54</f>
        <v>3287.5</v>
      </c>
      <c r="M54" s="22">
        <f t="shared" ref="M54:M56" si="31">F54-J54</f>
        <v>3287.5</v>
      </c>
      <c r="N54" s="25">
        <f t="shared" ref="N54:N56" si="32">J54/F54</f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9" t="s">
        <v>121</v>
      </c>
      <c r="B55" s="20" t="s">
        <v>144</v>
      </c>
      <c r="C55" s="29" t="s">
        <v>155</v>
      </c>
      <c r="D55" s="26">
        <v>2787.5</v>
      </c>
      <c r="E55" s="38">
        <v>6062</v>
      </c>
      <c r="F55" s="24">
        <f t="shared" ref="F55" si="33">D55+E55</f>
        <v>8849.5</v>
      </c>
      <c r="G55" s="23">
        <v>0</v>
      </c>
      <c r="H55" s="24">
        <v>1200</v>
      </c>
      <c r="I55" s="23">
        <f t="shared" si="27"/>
        <v>1200</v>
      </c>
      <c r="J55" s="23">
        <f t="shared" si="28"/>
        <v>1200</v>
      </c>
      <c r="K55" s="22">
        <f t="shared" si="29"/>
        <v>7649.5</v>
      </c>
      <c r="L55" s="22">
        <f t="shared" si="30"/>
        <v>7649.5</v>
      </c>
      <c r="M55" s="22">
        <f t="shared" si="31"/>
        <v>7649.5</v>
      </c>
      <c r="N55" s="25">
        <f t="shared" si="32"/>
        <v>0.13560088140572912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 x14ac:dyDescent="0.25">
      <c r="A56" s="19" t="s">
        <v>122</v>
      </c>
      <c r="B56" s="30" t="s">
        <v>82</v>
      </c>
      <c r="C56" s="21" t="s">
        <v>158</v>
      </c>
      <c r="D56" s="26">
        <v>15000</v>
      </c>
      <c r="E56" s="38">
        <v>665.45</v>
      </c>
      <c r="F56" s="24">
        <f>D56-E56</f>
        <v>14334.55</v>
      </c>
      <c r="G56" s="23">
        <v>0</v>
      </c>
      <c r="H56" s="24">
        <v>538.88</v>
      </c>
      <c r="I56" s="23">
        <f t="shared" si="27"/>
        <v>538.88</v>
      </c>
      <c r="J56" s="23">
        <f t="shared" si="28"/>
        <v>538.88</v>
      </c>
      <c r="K56" s="22">
        <f t="shared" si="29"/>
        <v>13795.67</v>
      </c>
      <c r="L56" s="22">
        <f t="shared" si="30"/>
        <v>13795.67</v>
      </c>
      <c r="M56" s="22">
        <f t="shared" si="31"/>
        <v>13795.67</v>
      </c>
      <c r="N56" s="25">
        <f t="shared" si="32"/>
        <v>3.759308802857432E-2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25">
      <c r="A57" s="19" t="s">
        <v>123</v>
      </c>
      <c r="B57" s="30" t="s">
        <v>82</v>
      </c>
      <c r="C57" s="39" t="s">
        <v>159</v>
      </c>
      <c r="D57" s="26">
        <v>40000</v>
      </c>
      <c r="E57" s="38">
        <v>511.4</v>
      </c>
      <c r="F57" s="24">
        <f>D57+E57</f>
        <v>40511.4</v>
      </c>
      <c r="G57" s="23">
        <v>0</v>
      </c>
      <c r="H57" s="24">
        <v>934.04</v>
      </c>
      <c r="I57" s="23">
        <f t="shared" si="27"/>
        <v>934.04</v>
      </c>
      <c r="J57" s="23">
        <f t="shared" ref="J57:J78" si="34">H57</f>
        <v>934.04</v>
      </c>
      <c r="K57" s="22">
        <f t="shared" ref="K57:K63" si="35">F57-H57</f>
        <v>39577.360000000001</v>
      </c>
      <c r="L57" s="22">
        <f t="shared" ref="L57:L63" si="36">F57-I57</f>
        <v>39577.360000000001</v>
      </c>
      <c r="M57" s="22">
        <f t="shared" ref="M57:M63" si="37">F57-J57</f>
        <v>39577.360000000001</v>
      </c>
      <c r="N57" s="25">
        <f t="shared" ref="N57:N63" si="38">J57/F57</f>
        <v>2.3056226148689008E-2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" customHeight="1" x14ac:dyDescent="0.25">
      <c r="A58" s="19" t="s">
        <v>124</v>
      </c>
      <c r="B58" s="30" t="s">
        <v>82</v>
      </c>
      <c r="C58" s="38" t="s">
        <v>83</v>
      </c>
      <c r="D58" s="26">
        <v>1284</v>
      </c>
      <c r="E58" s="38">
        <v>408.84</v>
      </c>
      <c r="F58" s="24">
        <f t="shared" ref="F58:F62" si="39">D58-E58</f>
        <v>875.16000000000008</v>
      </c>
      <c r="G58" s="23">
        <v>0</v>
      </c>
      <c r="H58" s="24">
        <v>31.68</v>
      </c>
      <c r="I58" s="23">
        <f t="shared" si="27"/>
        <v>31.68</v>
      </c>
      <c r="J58" s="23">
        <f t="shared" si="34"/>
        <v>31.68</v>
      </c>
      <c r="K58" s="22">
        <f t="shared" si="35"/>
        <v>843.48000000000013</v>
      </c>
      <c r="L58" s="22">
        <f t="shared" si="36"/>
        <v>843.48000000000013</v>
      </c>
      <c r="M58" s="22">
        <f t="shared" si="37"/>
        <v>843.48000000000013</v>
      </c>
      <c r="N58" s="25">
        <f t="shared" si="38"/>
        <v>3.6199095022624431E-2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48" customFormat="1" ht="36" customHeight="1" x14ac:dyDescent="0.25">
      <c r="A59" s="30" t="s">
        <v>125</v>
      </c>
      <c r="B59" s="30" t="s">
        <v>82</v>
      </c>
      <c r="C59" s="30" t="s">
        <v>160</v>
      </c>
      <c r="D59" s="45">
        <v>240</v>
      </c>
      <c r="E59" s="59">
        <v>240</v>
      </c>
      <c r="F59" s="46">
        <f t="shared" si="39"/>
        <v>0</v>
      </c>
      <c r="G59" s="46">
        <v>0</v>
      </c>
      <c r="H59" s="46">
        <v>0</v>
      </c>
      <c r="I59" s="46">
        <f t="shared" si="27"/>
        <v>0</v>
      </c>
      <c r="J59" s="46">
        <f t="shared" si="34"/>
        <v>0</v>
      </c>
      <c r="K59" s="31">
        <f t="shared" si="35"/>
        <v>0</v>
      </c>
      <c r="L59" s="31">
        <f t="shared" si="36"/>
        <v>0</v>
      </c>
      <c r="M59" s="31">
        <f t="shared" si="37"/>
        <v>0</v>
      </c>
      <c r="N59" s="25">
        <v>0</v>
      </c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s="48" customFormat="1" ht="36" customHeight="1" x14ac:dyDescent="0.25">
      <c r="A60" s="30" t="s">
        <v>126</v>
      </c>
      <c r="B60" s="30" t="s">
        <v>82</v>
      </c>
      <c r="C60" s="30" t="s">
        <v>161</v>
      </c>
      <c r="D60" s="45">
        <v>208744.54</v>
      </c>
      <c r="E60" s="60">
        <v>0</v>
      </c>
      <c r="F60" s="49">
        <f t="shared" si="39"/>
        <v>208744.54</v>
      </c>
      <c r="G60" s="46">
        <v>0</v>
      </c>
      <c r="H60" s="49">
        <v>15891.51</v>
      </c>
      <c r="I60" s="49">
        <f>H60</f>
        <v>15891.51</v>
      </c>
      <c r="J60" s="49">
        <f>H60</f>
        <v>15891.51</v>
      </c>
      <c r="K60" s="22">
        <f t="shared" si="35"/>
        <v>192853.03</v>
      </c>
      <c r="L60" s="22">
        <f t="shared" si="36"/>
        <v>192853.03</v>
      </c>
      <c r="M60" s="22">
        <f t="shared" si="37"/>
        <v>192853.03</v>
      </c>
      <c r="N60" s="25">
        <f t="shared" si="38"/>
        <v>7.612898521800858E-2</v>
      </c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30" customHeight="1" x14ac:dyDescent="0.25">
      <c r="A61" s="19" t="s">
        <v>127</v>
      </c>
      <c r="B61" s="30" t="s">
        <v>82</v>
      </c>
      <c r="C61" s="19" t="s">
        <v>164</v>
      </c>
      <c r="D61" s="26">
        <v>297742.82</v>
      </c>
      <c r="E61" s="38">
        <v>59020.62</v>
      </c>
      <c r="F61" s="24">
        <f t="shared" si="39"/>
        <v>238722.2</v>
      </c>
      <c r="G61" s="23">
        <v>0</v>
      </c>
      <c r="H61" s="23">
        <v>0</v>
      </c>
      <c r="I61" s="23">
        <f t="shared" si="27"/>
        <v>0</v>
      </c>
      <c r="J61" s="23">
        <f t="shared" si="34"/>
        <v>0</v>
      </c>
      <c r="K61" s="22">
        <f t="shared" si="35"/>
        <v>238722.2</v>
      </c>
      <c r="L61" s="22">
        <f t="shared" si="36"/>
        <v>238722.2</v>
      </c>
      <c r="M61" s="22">
        <f t="shared" si="37"/>
        <v>238722.2</v>
      </c>
      <c r="N61" s="25">
        <f t="shared" si="38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4.5" customHeight="1" x14ac:dyDescent="0.25">
      <c r="A62" s="19" t="s">
        <v>128</v>
      </c>
      <c r="B62" s="30" t="s">
        <v>82</v>
      </c>
      <c r="C62" s="19" t="s">
        <v>94</v>
      </c>
      <c r="D62" s="55">
        <v>5900</v>
      </c>
      <c r="E62" s="38">
        <v>5276</v>
      </c>
      <c r="F62" s="24">
        <f>D62+E62</f>
        <v>11176</v>
      </c>
      <c r="G62" s="23">
        <v>0</v>
      </c>
      <c r="H62" s="23">
        <v>0</v>
      </c>
      <c r="I62" s="23">
        <f t="shared" si="27"/>
        <v>0</v>
      </c>
      <c r="J62" s="23">
        <f t="shared" si="34"/>
        <v>0</v>
      </c>
      <c r="K62" s="22">
        <f t="shared" si="35"/>
        <v>11176</v>
      </c>
      <c r="L62" s="22">
        <f t="shared" si="36"/>
        <v>11176</v>
      </c>
      <c r="M62" s="22">
        <f t="shared" si="37"/>
        <v>11176</v>
      </c>
      <c r="N62" s="25">
        <f t="shared" si="38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4.5" customHeight="1" x14ac:dyDescent="0.25">
      <c r="A63" s="19" t="s">
        <v>129</v>
      </c>
      <c r="B63" s="30" t="s">
        <v>82</v>
      </c>
      <c r="C63" s="30" t="s">
        <v>165</v>
      </c>
      <c r="D63" s="55">
        <v>6000</v>
      </c>
      <c r="E63" s="38">
        <v>469.32</v>
      </c>
      <c r="F63" s="24">
        <f t="shared" ref="F63:F65" si="40">D63+E63</f>
        <v>6469.32</v>
      </c>
      <c r="G63" s="23">
        <v>0</v>
      </c>
      <c r="H63" s="23">
        <v>0</v>
      </c>
      <c r="I63" s="23">
        <f t="shared" si="27"/>
        <v>0</v>
      </c>
      <c r="J63" s="23">
        <f t="shared" si="34"/>
        <v>0</v>
      </c>
      <c r="K63" s="22">
        <f t="shared" si="35"/>
        <v>6469.32</v>
      </c>
      <c r="L63" s="22">
        <f t="shared" si="36"/>
        <v>6469.32</v>
      </c>
      <c r="M63" s="22">
        <f t="shared" si="37"/>
        <v>6469.32</v>
      </c>
      <c r="N63" s="25">
        <f t="shared" si="38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4.5" customHeight="1" x14ac:dyDescent="0.25">
      <c r="A64" s="19" t="s">
        <v>130</v>
      </c>
      <c r="B64" s="30" t="s">
        <v>82</v>
      </c>
      <c r="C64" s="15" t="s">
        <v>152</v>
      </c>
      <c r="D64" s="55">
        <v>600</v>
      </c>
      <c r="E64" s="38">
        <v>1136</v>
      </c>
      <c r="F64" s="24">
        <f t="shared" si="40"/>
        <v>1736</v>
      </c>
      <c r="G64" s="23">
        <v>0</v>
      </c>
      <c r="H64" s="23">
        <v>0</v>
      </c>
      <c r="I64" s="23">
        <f t="shared" si="27"/>
        <v>0</v>
      </c>
      <c r="J64" s="23">
        <f t="shared" si="34"/>
        <v>0</v>
      </c>
      <c r="K64" s="22">
        <f t="shared" ref="K64:K78" si="41">F64-H64</f>
        <v>1736</v>
      </c>
      <c r="L64" s="22">
        <f t="shared" ref="L64:L78" si="42">F64-I64</f>
        <v>1736</v>
      </c>
      <c r="M64" s="22">
        <f t="shared" ref="M64:M78" si="43">F64-J64</f>
        <v>1736</v>
      </c>
      <c r="N64" s="25">
        <f t="shared" ref="N64:N78" si="44">J64/F64</f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4.5" customHeight="1" x14ac:dyDescent="0.25">
      <c r="A65" s="19" t="s">
        <v>131</v>
      </c>
      <c r="B65" s="30" t="s">
        <v>82</v>
      </c>
      <c r="C65" s="15" t="s">
        <v>166</v>
      </c>
      <c r="D65" s="55">
        <v>8348</v>
      </c>
      <c r="E65" s="38">
        <v>3925.85</v>
      </c>
      <c r="F65" s="24">
        <f t="shared" si="40"/>
        <v>12273.85</v>
      </c>
      <c r="G65" s="23">
        <v>0</v>
      </c>
      <c r="H65" s="23">
        <v>0</v>
      </c>
      <c r="I65" s="23">
        <f t="shared" si="27"/>
        <v>0</v>
      </c>
      <c r="J65" s="23">
        <f t="shared" si="34"/>
        <v>0</v>
      </c>
      <c r="K65" s="22">
        <f t="shared" si="41"/>
        <v>12273.85</v>
      </c>
      <c r="L65" s="22">
        <f t="shared" si="42"/>
        <v>12273.85</v>
      </c>
      <c r="M65" s="22">
        <f t="shared" si="43"/>
        <v>12273.85</v>
      </c>
      <c r="N65" s="25">
        <f t="shared" si="44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75" customHeight="1" x14ac:dyDescent="0.25">
      <c r="A66" s="19" t="s">
        <v>132</v>
      </c>
      <c r="B66" s="30" t="s">
        <v>82</v>
      </c>
      <c r="C66" s="15" t="s">
        <v>167</v>
      </c>
      <c r="D66" s="55">
        <v>250.88</v>
      </c>
      <c r="E66" s="38">
        <v>250.88</v>
      </c>
      <c r="F66" s="24">
        <v>0</v>
      </c>
      <c r="G66" s="23">
        <v>0</v>
      </c>
      <c r="H66" s="23">
        <v>0</v>
      </c>
      <c r="I66" s="23">
        <f t="shared" si="27"/>
        <v>0</v>
      </c>
      <c r="J66" s="23">
        <f t="shared" si="34"/>
        <v>0</v>
      </c>
      <c r="K66" s="22">
        <f t="shared" si="41"/>
        <v>0</v>
      </c>
      <c r="L66" s="22">
        <f t="shared" si="42"/>
        <v>0</v>
      </c>
      <c r="M66" s="22">
        <f t="shared" si="43"/>
        <v>0</v>
      </c>
      <c r="N66" s="25"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.75" customHeight="1" x14ac:dyDescent="0.25">
      <c r="A67" s="19" t="s">
        <v>163</v>
      </c>
      <c r="B67" s="30" t="s">
        <v>82</v>
      </c>
      <c r="C67" s="16" t="s">
        <v>168</v>
      </c>
      <c r="D67" s="55">
        <v>7600</v>
      </c>
      <c r="E67" s="38">
        <v>5600</v>
      </c>
      <c r="F67" s="24">
        <f t="shared" ref="F63:H73" si="45">D67-E67</f>
        <v>2000</v>
      </c>
      <c r="G67" s="23">
        <v>0</v>
      </c>
      <c r="H67" s="24">
        <v>21</v>
      </c>
      <c r="I67" s="23">
        <f t="shared" si="27"/>
        <v>21</v>
      </c>
      <c r="J67" s="23">
        <f t="shared" si="34"/>
        <v>21</v>
      </c>
      <c r="K67" s="22">
        <f t="shared" si="41"/>
        <v>1979</v>
      </c>
      <c r="L67" s="22">
        <f t="shared" si="42"/>
        <v>1979</v>
      </c>
      <c r="M67" s="22">
        <f t="shared" si="43"/>
        <v>1979</v>
      </c>
      <c r="N67" s="25">
        <f t="shared" si="44"/>
        <v>1.0500000000000001E-2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.75" customHeight="1" x14ac:dyDescent="0.25">
      <c r="A68" s="19" t="s">
        <v>133</v>
      </c>
      <c r="B68" s="30" t="s">
        <v>82</v>
      </c>
      <c r="C68" s="15" t="s">
        <v>169</v>
      </c>
      <c r="D68" s="55">
        <v>6100</v>
      </c>
      <c r="E68" s="38">
        <v>6100</v>
      </c>
      <c r="F68" s="24">
        <f t="shared" si="45"/>
        <v>0</v>
      </c>
      <c r="G68" s="23">
        <v>0</v>
      </c>
      <c r="H68" s="23">
        <v>0</v>
      </c>
      <c r="I68" s="23">
        <f t="shared" si="27"/>
        <v>0</v>
      </c>
      <c r="J68" s="23">
        <f t="shared" si="34"/>
        <v>0</v>
      </c>
      <c r="K68" s="22">
        <f t="shared" si="41"/>
        <v>0</v>
      </c>
      <c r="L68" s="22">
        <f t="shared" si="42"/>
        <v>0</v>
      </c>
      <c r="M68" s="22">
        <f t="shared" si="43"/>
        <v>0</v>
      </c>
      <c r="N68" s="25"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.75" customHeight="1" x14ac:dyDescent="0.25">
      <c r="A69" s="19" t="s">
        <v>176</v>
      </c>
      <c r="B69" s="30" t="s">
        <v>82</v>
      </c>
      <c r="C69" s="15" t="s">
        <v>170</v>
      </c>
      <c r="D69" s="55">
        <v>0</v>
      </c>
      <c r="E69" s="38">
        <v>250.88</v>
      </c>
      <c r="F69" s="24">
        <f>D69+E69</f>
        <v>250.88</v>
      </c>
      <c r="G69" s="23">
        <v>0</v>
      </c>
      <c r="H69" s="23">
        <v>0</v>
      </c>
      <c r="I69" s="23">
        <f t="shared" si="27"/>
        <v>0</v>
      </c>
      <c r="J69" s="23">
        <f t="shared" si="34"/>
        <v>0</v>
      </c>
      <c r="K69" s="22">
        <f t="shared" si="41"/>
        <v>250.88</v>
      </c>
      <c r="L69" s="22">
        <f t="shared" si="42"/>
        <v>250.88</v>
      </c>
      <c r="M69" s="22">
        <f t="shared" si="43"/>
        <v>250.88</v>
      </c>
      <c r="N69" s="25">
        <f t="shared" si="44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 x14ac:dyDescent="0.25">
      <c r="A70" s="19" t="s">
        <v>134</v>
      </c>
      <c r="B70" s="34" t="s">
        <v>146</v>
      </c>
      <c r="C70" s="16" t="s">
        <v>171</v>
      </c>
      <c r="D70" s="55">
        <v>120000</v>
      </c>
      <c r="E70" s="38">
        <v>80000</v>
      </c>
      <c r="F70" s="24">
        <f t="shared" si="45"/>
        <v>40000</v>
      </c>
      <c r="G70" s="23">
        <v>0</v>
      </c>
      <c r="H70" s="23">
        <v>0</v>
      </c>
      <c r="I70" s="23">
        <f t="shared" si="27"/>
        <v>0</v>
      </c>
      <c r="J70" s="23">
        <f t="shared" si="34"/>
        <v>0</v>
      </c>
      <c r="K70" s="22">
        <f t="shared" si="41"/>
        <v>40000</v>
      </c>
      <c r="L70" s="22">
        <f t="shared" si="42"/>
        <v>40000</v>
      </c>
      <c r="M70" s="22">
        <f t="shared" si="43"/>
        <v>40000</v>
      </c>
      <c r="N70" s="25">
        <f t="shared" si="44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3.75" customHeight="1" x14ac:dyDescent="0.25">
      <c r="A71" s="19" t="s">
        <v>135</v>
      </c>
      <c r="B71" s="18" t="s">
        <v>177</v>
      </c>
      <c r="C71" s="16" t="s">
        <v>103</v>
      </c>
      <c r="D71" s="55">
        <v>0</v>
      </c>
      <c r="E71" s="38">
        <v>7056</v>
      </c>
      <c r="F71" s="24">
        <f>D71+E71</f>
        <v>7056</v>
      </c>
      <c r="G71" s="23">
        <v>0</v>
      </c>
      <c r="H71" s="23">
        <v>0</v>
      </c>
      <c r="I71" s="23">
        <f t="shared" si="27"/>
        <v>0</v>
      </c>
      <c r="J71" s="23">
        <f t="shared" si="34"/>
        <v>0</v>
      </c>
      <c r="K71" s="22">
        <f t="shared" si="41"/>
        <v>7056</v>
      </c>
      <c r="L71" s="22">
        <f t="shared" si="42"/>
        <v>7056</v>
      </c>
      <c r="M71" s="22">
        <f t="shared" si="43"/>
        <v>7056</v>
      </c>
      <c r="N71" s="25">
        <f t="shared" si="44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2.25" customHeight="1" x14ac:dyDescent="0.25">
      <c r="A72" s="19" t="s">
        <v>136</v>
      </c>
      <c r="B72" s="18" t="s">
        <v>177</v>
      </c>
      <c r="C72" s="16" t="s">
        <v>168</v>
      </c>
      <c r="D72" s="55">
        <v>98497.04</v>
      </c>
      <c r="E72" s="38">
        <v>27459.79</v>
      </c>
      <c r="F72" s="24">
        <f>D72+E72</f>
        <v>125956.82999999999</v>
      </c>
      <c r="G72" s="23">
        <v>0</v>
      </c>
      <c r="H72" s="23">
        <v>0</v>
      </c>
      <c r="I72" s="23">
        <f t="shared" si="27"/>
        <v>0</v>
      </c>
      <c r="J72" s="23">
        <f t="shared" si="34"/>
        <v>0</v>
      </c>
      <c r="K72" s="22">
        <f t="shared" si="41"/>
        <v>125956.82999999999</v>
      </c>
      <c r="L72" s="22">
        <f t="shared" si="42"/>
        <v>125956.82999999999</v>
      </c>
      <c r="M72" s="22">
        <f t="shared" si="43"/>
        <v>125956.82999999999</v>
      </c>
      <c r="N72" s="25">
        <f t="shared" si="44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.75" customHeight="1" x14ac:dyDescent="0.25">
      <c r="A73" s="19" t="s">
        <v>179</v>
      </c>
      <c r="B73" s="18" t="s">
        <v>177</v>
      </c>
      <c r="C73" s="15" t="s">
        <v>172</v>
      </c>
      <c r="D73" s="55">
        <v>0</v>
      </c>
      <c r="E73" s="38">
        <v>8400</v>
      </c>
      <c r="F73" s="24">
        <f>D73+E73</f>
        <v>8400</v>
      </c>
      <c r="G73" s="23">
        <v>0</v>
      </c>
      <c r="H73" s="23">
        <v>0</v>
      </c>
      <c r="I73" s="23">
        <f t="shared" si="27"/>
        <v>0</v>
      </c>
      <c r="J73" s="23">
        <f t="shared" si="34"/>
        <v>0</v>
      </c>
      <c r="K73" s="22">
        <f t="shared" si="41"/>
        <v>8400</v>
      </c>
      <c r="L73" s="22">
        <f t="shared" si="42"/>
        <v>8400</v>
      </c>
      <c r="M73" s="22">
        <f t="shared" si="43"/>
        <v>8400</v>
      </c>
      <c r="N73" s="25">
        <f t="shared" si="44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 x14ac:dyDescent="0.25">
      <c r="A74" s="19" t="s">
        <v>137</v>
      </c>
      <c r="B74" s="34" t="s">
        <v>147</v>
      </c>
      <c r="C74" s="15" t="s">
        <v>170</v>
      </c>
      <c r="D74" s="55">
        <v>6500</v>
      </c>
      <c r="E74" s="38">
        <v>3000</v>
      </c>
      <c r="F74" s="24">
        <f t="shared" ref="F74:F78" si="46">D74-E74</f>
        <v>3500</v>
      </c>
      <c r="G74" s="23">
        <v>0</v>
      </c>
      <c r="H74" s="23">
        <v>0</v>
      </c>
      <c r="I74" s="23">
        <f t="shared" si="27"/>
        <v>0</v>
      </c>
      <c r="J74" s="23">
        <f t="shared" si="34"/>
        <v>0</v>
      </c>
      <c r="K74" s="22">
        <f t="shared" si="41"/>
        <v>3500</v>
      </c>
      <c r="L74" s="22">
        <f t="shared" si="42"/>
        <v>3500</v>
      </c>
      <c r="M74" s="22">
        <f t="shared" si="43"/>
        <v>3500</v>
      </c>
      <c r="N74" s="25">
        <f t="shared" si="44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 x14ac:dyDescent="0.25">
      <c r="A75" s="19" t="s">
        <v>138</v>
      </c>
      <c r="B75" s="34" t="s">
        <v>147</v>
      </c>
      <c r="C75" s="15" t="s">
        <v>101</v>
      </c>
      <c r="D75" s="55">
        <v>52572</v>
      </c>
      <c r="E75" s="38">
        <v>39700</v>
      </c>
      <c r="F75" s="24">
        <f t="shared" si="46"/>
        <v>12872</v>
      </c>
      <c r="G75" s="23">
        <v>0</v>
      </c>
      <c r="H75" s="23">
        <v>0</v>
      </c>
      <c r="I75" s="23">
        <f t="shared" si="27"/>
        <v>0</v>
      </c>
      <c r="J75" s="23">
        <f t="shared" si="34"/>
        <v>0</v>
      </c>
      <c r="K75" s="22">
        <f t="shared" si="41"/>
        <v>12872</v>
      </c>
      <c r="L75" s="22">
        <f t="shared" si="42"/>
        <v>12872</v>
      </c>
      <c r="M75" s="22">
        <f t="shared" si="43"/>
        <v>12872</v>
      </c>
      <c r="N75" s="25">
        <f t="shared" si="44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 x14ac:dyDescent="0.25">
      <c r="A76" s="19" t="s">
        <v>139</v>
      </c>
      <c r="B76" s="34" t="s">
        <v>147</v>
      </c>
      <c r="C76" s="19" t="s">
        <v>173</v>
      </c>
      <c r="D76" s="55">
        <v>1000</v>
      </c>
      <c r="E76" s="38">
        <v>1000</v>
      </c>
      <c r="F76" s="24">
        <f t="shared" si="46"/>
        <v>0</v>
      </c>
      <c r="G76" s="23">
        <v>0</v>
      </c>
      <c r="H76" s="23">
        <v>0</v>
      </c>
      <c r="I76" s="23">
        <f t="shared" si="27"/>
        <v>0</v>
      </c>
      <c r="J76" s="23">
        <f t="shared" si="34"/>
        <v>0</v>
      </c>
      <c r="K76" s="22">
        <f t="shared" si="41"/>
        <v>0</v>
      </c>
      <c r="L76" s="22">
        <f t="shared" si="42"/>
        <v>0</v>
      </c>
      <c r="M76" s="22">
        <f t="shared" si="43"/>
        <v>0</v>
      </c>
      <c r="N76" s="25"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 x14ac:dyDescent="0.25">
      <c r="A77" s="19" t="s">
        <v>140</v>
      </c>
      <c r="B77" s="34" t="s">
        <v>147</v>
      </c>
      <c r="C77" s="19" t="s">
        <v>174</v>
      </c>
      <c r="D77" s="55">
        <v>4440</v>
      </c>
      <c r="E77" s="38">
        <v>4440</v>
      </c>
      <c r="F77" s="24">
        <f t="shared" si="46"/>
        <v>0</v>
      </c>
      <c r="G77" s="23">
        <v>0</v>
      </c>
      <c r="H77" s="23">
        <v>0</v>
      </c>
      <c r="I77" s="23">
        <f t="shared" si="27"/>
        <v>0</v>
      </c>
      <c r="J77" s="23">
        <f t="shared" si="34"/>
        <v>0</v>
      </c>
      <c r="K77" s="22">
        <f t="shared" si="41"/>
        <v>0</v>
      </c>
      <c r="L77" s="22">
        <f t="shared" si="42"/>
        <v>0</v>
      </c>
      <c r="M77" s="22">
        <f t="shared" si="43"/>
        <v>0</v>
      </c>
      <c r="N77" s="25"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9" t="s">
        <v>141</v>
      </c>
      <c r="B78" s="17" t="s">
        <v>178</v>
      </c>
      <c r="C78" s="19" t="s">
        <v>175</v>
      </c>
      <c r="D78" s="55">
        <v>295464.46000000002</v>
      </c>
      <c r="E78" s="38">
        <v>0</v>
      </c>
      <c r="F78" s="24">
        <f t="shared" si="46"/>
        <v>295464.46000000002</v>
      </c>
      <c r="G78" s="23">
        <v>0</v>
      </c>
      <c r="H78" s="23">
        <v>0</v>
      </c>
      <c r="I78" s="23">
        <f t="shared" si="27"/>
        <v>0</v>
      </c>
      <c r="J78" s="23">
        <f t="shared" si="34"/>
        <v>0</v>
      </c>
      <c r="K78" s="22">
        <f t="shared" si="41"/>
        <v>295464.46000000002</v>
      </c>
      <c r="L78" s="22">
        <f t="shared" si="42"/>
        <v>295464.46000000002</v>
      </c>
      <c r="M78" s="22">
        <f t="shared" si="43"/>
        <v>295464.46000000002</v>
      </c>
      <c r="N78" s="25">
        <f t="shared" si="44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1" t="s">
        <v>162</v>
      </c>
      <c r="B79" s="42"/>
      <c r="C79" s="43"/>
      <c r="D79" s="44">
        <f>SUM(D43:D78)</f>
        <v>1585920.04</v>
      </c>
      <c r="E79" s="44">
        <f>(E44+E45+E47+E50+E55+E57+E62+E63+E64+E65+E69+E71+E72+E73)-(E43+E48+E49+E51+E52+E53+E54+E56+E58+E59+E60+E61+E66+E67+E68+E70+E74+E75+E76+E77)</f>
        <v>-163067.60999999996</v>
      </c>
      <c r="F79" s="44">
        <f>SUM(F43:F78)</f>
        <v>1422852.43</v>
      </c>
      <c r="G79" s="44">
        <f t="shared" ref="G79:N79" si="47">SUM(G43:G78)</f>
        <v>0</v>
      </c>
      <c r="H79" s="44">
        <f t="shared" si="47"/>
        <v>39065.550000000003</v>
      </c>
      <c r="I79" s="44">
        <f t="shared" si="47"/>
        <v>39065.550000000003</v>
      </c>
      <c r="J79" s="44">
        <f t="shared" si="47"/>
        <v>39065.550000000003</v>
      </c>
      <c r="K79" s="44">
        <f t="shared" si="47"/>
        <v>1383786.88</v>
      </c>
      <c r="L79" s="44">
        <f t="shared" si="47"/>
        <v>1383786.88</v>
      </c>
      <c r="M79" s="44">
        <f t="shared" si="47"/>
        <v>1383786.88</v>
      </c>
      <c r="N79" s="44">
        <f t="shared" si="47"/>
        <v>0.64961150522098265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6" t="s">
        <v>180</v>
      </c>
      <c r="B80" s="56"/>
      <c r="C80" s="56"/>
      <c r="D80" s="57">
        <f>D41+D79</f>
        <v>2121478.31</v>
      </c>
      <c r="E80" s="57">
        <f t="shared" ref="E80:N80" si="48">E41+E79</f>
        <v>-25582.709999999963</v>
      </c>
      <c r="F80" s="57">
        <f t="shared" si="48"/>
        <v>2095895.6</v>
      </c>
      <c r="G80" s="57">
        <f t="shared" si="48"/>
        <v>0</v>
      </c>
      <c r="H80" s="57">
        <f t="shared" si="48"/>
        <v>65361.22</v>
      </c>
      <c r="I80" s="57">
        <f t="shared" si="48"/>
        <v>65361.22</v>
      </c>
      <c r="J80" s="57">
        <f t="shared" si="48"/>
        <v>65361.22</v>
      </c>
      <c r="K80" s="57">
        <f t="shared" si="48"/>
        <v>2030534.38</v>
      </c>
      <c r="L80" s="57">
        <f t="shared" si="48"/>
        <v>2030534.38</v>
      </c>
      <c r="M80" s="57">
        <f t="shared" si="48"/>
        <v>2030534.38</v>
      </c>
      <c r="N80" s="57">
        <f t="shared" si="48"/>
        <v>1.2877782311918771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5"/>
      <c r="B81" s="53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5"/>
      <c r="B82" s="54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B83" s="54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B85" s="54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B86" s="53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5"/>
      <c r="B87" s="54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5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0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0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0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0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5.75" customHeight="1" x14ac:dyDescent="0.25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5.75" customHeight="1" x14ac:dyDescent="0.2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5.75" customHeight="1" x14ac:dyDescent="0.25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5.75" customHeight="1" x14ac:dyDescent="0.25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5.75" customHeight="1" x14ac:dyDescent="0.25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5.75" customHeight="1" x14ac:dyDescent="0.25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5.75" customHeight="1" x14ac:dyDescent="0.2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5.75" customHeight="1" x14ac:dyDescent="0.2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5.75" customHeight="1" x14ac:dyDescent="0.2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5.75" customHeight="1" x14ac:dyDescent="0.25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5.75" customHeight="1" x14ac:dyDescent="0.25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5.75" customHeight="1" x14ac:dyDescent="0.25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5.75" customHeight="1" x14ac:dyDescent="0.25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5.75" customHeight="1" x14ac:dyDescent="0.25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5.75" customHeight="1" x14ac:dyDescent="0.25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5.75" customHeight="1" x14ac:dyDescent="0.25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">
    <mergeCell ref="A79:C79"/>
    <mergeCell ref="A80:C80"/>
    <mergeCell ref="A42:N42"/>
    <mergeCell ref="A41:C41"/>
    <mergeCell ref="A2:N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15</v>
      </c>
      <c r="B1" s="61">
        <v>45169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16</v>
      </c>
      <c r="B2" s="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18</v>
      </c>
      <c r="B3" s="2" t="s">
        <v>181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19</v>
      </c>
      <c r="B4" s="2" t="s">
        <v>182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20</v>
      </c>
      <c r="B5" s="5" t="s">
        <v>183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21</v>
      </c>
      <c r="B6" s="2" t="s">
        <v>184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>
      <selection activeCell="B4" sqref="B4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24</v>
      </c>
      <c r="B1" s="7" t="s">
        <v>185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2024-01-31T01:06:57Z</dcterms:modified>
</cp:coreProperties>
</file>